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1710" windowWidth="14955" windowHeight="8895" activeTab="0"/>
  </bookViews>
  <sheets>
    <sheet name="results" sheetId="1" r:id="rId1"/>
    <sheet name="1027" sheetId="2" r:id="rId2"/>
    <sheet name="20k" sheetId="3" r:id="rId3"/>
    <sheet name="15k" sheetId="4" r:id="rId4"/>
    <sheet name="12k" sheetId="5" r:id="rId5"/>
    <sheet name="10k" sheetId="6" r:id="rId6"/>
    <sheet name="8k" sheetId="7" r:id="rId7"/>
    <sheet name="4k" sheetId="8" r:id="rId8"/>
    <sheet name="2k" sheetId="9" r:id="rId9"/>
    <sheet name="1k" sheetId="10" r:id="rId10"/>
    <sheet name="800" sheetId="11" r:id="rId11"/>
    <sheet name="400" sheetId="12" r:id="rId12"/>
    <sheet name="200" sheetId="13" r:id="rId13"/>
    <sheet name="80" sheetId="14" r:id="rId14"/>
    <sheet name="40" sheetId="15" r:id="rId15"/>
    <sheet name="20" sheetId="16" r:id="rId16"/>
    <sheet name="100" sheetId="17" r:id="rId17"/>
  </sheets>
  <definedNames/>
  <calcPr fullCalcOnLoad="1"/>
</workbook>
</file>

<file path=xl/sharedStrings.xml><?xml version="1.0" encoding="utf-8"?>
<sst xmlns="http://schemas.openxmlformats.org/spreadsheetml/2006/main" count="925" uniqueCount="59">
  <si>
    <t>D=</t>
  </si>
  <si>
    <t>C1=</t>
  </si>
  <si>
    <t>C2=</t>
  </si>
  <si>
    <t>C3=</t>
  </si>
  <si>
    <t>F</t>
  </si>
  <si>
    <t>Ω</t>
  </si>
  <si>
    <t>R1=</t>
  </si>
  <si>
    <t>R2=</t>
  </si>
  <si>
    <t>R3=</t>
  </si>
  <si>
    <t>R4=</t>
  </si>
  <si>
    <t>基準周波数</t>
  </si>
  <si>
    <t>Hz</t>
  </si>
  <si>
    <t>ω</t>
  </si>
  <si>
    <t>A21=</t>
  </si>
  <si>
    <t>A22=</t>
  </si>
  <si>
    <t>B21=</t>
  </si>
  <si>
    <t>B22=</t>
  </si>
  <si>
    <t>L0=</t>
  </si>
  <si>
    <t>200 A=sqr(A21*A21+A22*A22)</t>
  </si>
  <si>
    <t>210 B=sqr(B21*B21+B22*B22)</t>
  </si>
  <si>
    <t>220 L0=20*(LOG(A/B))/LOG(10)</t>
  </si>
  <si>
    <t>Frequency</t>
  </si>
  <si>
    <t>RIAA</t>
  </si>
  <si>
    <t>計算値(dB)</t>
  </si>
  <si>
    <t>差(dB)</t>
  </si>
  <si>
    <t>"E----------+------+--+---E"</t>
  </si>
  <si>
    <t>160 A21=H*R4</t>
  </si>
  <si>
    <t>170 A22=I*R4</t>
  </si>
  <si>
    <t>190 B22=J*G+F*K</t>
  </si>
  <si>
    <t>A=</t>
  </si>
  <si>
    <t>B=</t>
  </si>
  <si>
    <t>C=</t>
  </si>
  <si>
    <t>E=</t>
  </si>
  <si>
    <t>F=</t>
  </si>
  <si>
    <t>G=</t>
  </si>
  <si>
    <t>H=</t>
  </si>
  <si>
    <t>I=</t>
  </si>
  <si>
    <t>J=</t>
  </si>
  <si>
    <t>K=</t>
  </si>
  <si>
    <t>180 B21=F*J-G*K</t>
  </si>
  <si>
    <t>J=R3+R4</t>
  </si>
  <si>
    <t>K=E*R3</t>
  </si>
  <si>
    <t xml:space="preserve">            R2     |  |"</t>
  </si>
  <si>
    <t>dB</t>
  </si>
  <si>
    <t>dB</t>
  </si>
  <si>
    <t>"E--C3--R1--+--R3--+--+---E"</t>
  </si>
  <si>
    <t xml:space="preserve">            |      C2 R4"</t>
  </si>
  <si>
    <t>"           C1     |  |"</t>
  </si>
  <si>
    <t>A=R3+R4-W*W*C1*C2*R2*R3*R4</t>
  </si>
  <si>
    <t>B=W*(C2*R3*R4+(R3+R4)*C1*R2)</t>
  </si>
  <si>
    <t>C=1-W*W*C1*C2*R2*R4-W*W*C1*C2*R3*R4</t>
  </si>
  <si>
    <t>D=W*(C1*R2+C2*R4+C1*R3+C1*R4)</t>
  </si>
  <si>
    <t>E=W*C2*R4</t>
  </si>
  <si>
    <t>F=C-W*C3*D*R1-W*C3*B</t>
  </si>
  <si>
    <t>G=D+W*C3*R1*C+W*C3*A</t>
  </si>
  <si>
    <t>H=-W*C3*B</t>
  </si>
  <si>
    <t>I=W*C3*A</t>
  </si>
  <si>
    <t>1kHzにおける減衰量</t>
  </si>
  <si>
    <t>のセルに値を入力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</si>
</sst>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0000000000_);[Red]\(0.00000000000000000000\)"/>
    <numFmt numFmtId="177" formatCode="0.000000_ "/>
    <numFmt numFmtId="178" formatCode="0.00_ "/>
    <numFmt numFmtId="179" formatCode="0.0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>
      <alignment/>
    </xf>
    <xf numFmtId="178" fontId="0" fillId="3" borderId="1" xfId="0" applyNumberFormat="1" applyFill="1" applyBorder="1" applyAlignment="1">
      <alignment/>
    </xf>
    <xf numFmtId="11" fontId="0" fillId="2" borderId="1" xfId="0" applyNumberForma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179" fontId="0" fillId="0" borderId="0" xfId="0" applyNumberFormat="1" applyAlignment="1">
      <alignment/>
    </xf>
    <xf numFmtId="179" fontId="0" fillId="3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D6" sqref="D6"/>
    </sheetView>
  </sheetViews>
  <sheetFormatPr defaultColWidth="9.00390625" defaultRowHeight="13.5"/>
  <cols>
    <col min="3" max="3" width="14.125" style="0" customWidth="1"/>
    <col min="5" max="5" width="10.875" style="0" customWidth="1"/>
    <col min="6" max="6" width="10.625" style="0" customWidth="1"/>
    <col min="7" max="7" width="4.375" style="0" customWidth="1"/>
    <col min="8" max="8" width="5.25390625" style="0" customWidth="1"/>
    <col min="9" max="9" width="8.375" style="0" customWidth="1"/>
  </cols>
  <sheetData>
    <row r="1" spans="1:12" ht="13.5">
      <c r="A1" s="2" t="s">
        <v>45</v>
      </c>
      <c r="E1" s="10" t="s">
        <v>1</v>
      </c>
      <c r="F1" s="5">
        <v>3.45E-07</v>
      </c>
      <c r="G1" t="s">
        <v>4</v>
      </c>
      <c r="H1" t="s">
        <v>6</v>
      </c>
      <c r="I1" s="6">
        <v>10000</v>
      </c>
      <c r="J1" t="s">
        <v>5</v>
      </c>
      <c r="K1" s="1">
        <v>2.7E-08</v>
      </c>
      <c r="L1">
        <v>82000</v>
      </c>
    </row>
    <row r="2" spans="1:12" ht="13.5">
      <c r="A2" s="2" t="s">
        <v>42</v>
      </c>
      <c r="E2" s="10" t="s">
        <v>2</v>
      </c>
      <c r="F2" s="5">
        <v>7.2E-09</v>
      </c>
      <c r="G2" t="s">
        <v>4</v>
      </c>
      <c r="H2" t="s">
        <v>7</v>
      </c>
      <c r="I2" s="6">
        <v>910</v>
      </c>
      <c r="J2" t="s">
        <v>5</v>
      </c>
      <c r="K2" s="1">
        <v>8.2E-09</v>
      </c>
      <c r="L2">
        <v>12000</v>
      </c>
    </row>
    <row r="3" spans="1:12" ht="13.5">
      <c r="A3" s="2" t="s">
        <v>46</v>
      </c>
      <c r="E3" s="10" t="s">
        <v>3</v>
      </c>
      <c r="F3" s="5">
        <v>2.2E-06</v>
      </c>
      <c r="G3" t="s">
        <v>4</v>
      </c>
      <c r="H3" t="s">
        <v>8</v>
      </c>
      <c r="I3" s="6">
        <v>11000</v>
      </c>
      <c r="J3" t="s">
        <v>5</v>
      </c>
      <c r="K3" s="1">
        <v>2.2E-06</v>
      </c>
      <c r="L3">
        <v>1000</v>
      </c>
    </row>
    <row r="4" spans="1:12" ht="13.5">
      <c r="A4" s="2" t="s">
        <v>47</v>
      </c>
      <c r="H4" t="s">
        <v>9</v>
      </c>
      <c r="I4" s="6">
        <v>100000</v>
      </c>
      <c r="J4" t="s">
        <v>5</v>
      </c>
      <c r="L4" s="1">
        <v>1000000</v>
      </c>
    </row>
    <row r="5" spans="1:12" ht="13.5">
      <c r="A5" s="2" t="s">
        <v>25</v>
      </c>
      <c r="K5">
        <v>-19.839869347154643</v>
      </c>
      <c r="L5" t="s">
        <v>43</v>
      </c>
    </row>
    <row r="6" spans="6:7" ht="13.5">
      <c r="F6" s="3"/>
      <c r="G6" t="s">
        <v>58</v>
      </c>
    </row>
    <row r="7" spans="11:12" ht="13.5">
      <c r="K7" s="1">
        <v>3.45E-07</v>
      </c>
      <c r="L7">
        <v>10000</v>
      </c>
    </row>
    <row r="8" spans="11:12" ht="13.5">
      <c r="K8" s="1">
        <v>7.2E-09</v>
      </c>
      <c r="L8">
        <v>910</v>
      </c>
    </row>
    <row r="9" spans="11:12" ht="13.5">
      <c r="K9" s="1">
        <v>2.2E-06</v>
      </c>
      <c r="L9">
        <v>11000</v>
      </c>
    </row>
    <row r="10" spans="11:12" ht="13.5">
      <c r="K10" s="1"/>
      <c r="L10">
        <v>100000</v>
      </c>
    </row>
    <row r="11" spans="1:12" ht="13.5">
      <c r="A11" t="s">
        <v>21</v>
      </c>
      <c r="B11" s="9" t="s">
        <v>22</v>
      </c>
      <c r="D11" t="s">
        <v>21</v>
      </c>
      <c r="E11" s="9" t="s">
        <v>23</v>
      </c>
      <c r="F11" s="9" t="s">
        <v>24</v>
      </c>
      <c r="K11">
        <v>-22.65099252251985</v>
      </c>
      <c r="L11" t="s">
        <v>44</v>
      </c>
    </row>
    <row r="12" spans="1:11" ht="13.5">
      <c r="A12">
        <v>20</v>
      </c>
      <c r="B12" s="7">
        <v>19.36313</v>
      </c>
      <c r="D12">
        <v>20</v>
      </c>
      <c r="E12" s="8">
        <f>'20'!D$27-'1027'!D$27</f>
        <v>19.276566728463767</v>
      </c>
      <c r="F12" s="8">
        <f>E12-B12</f>
        <v>-0.08656327153623522</v>
      </c>
      <c r="K12" s="1"/>
    </row>
    <row r="13" spans="1:11" ht="13.5">
      <c r="A13">
        <v>40</v>
      </c>
      <c r="B13" s="7">
        <v>17.88097</v>
      </c>
      <c r="D13">
        <v>40</v>
      </c>
      <c r="E13" s="8">
        <f>'40'!D$27-'1027'!D$27</f>
        <v>17.846540440163036</v>
      </c>
      <c r="F13" s="8">
        <f aca="true" t="shared" si="0" ref="F13:F26">E13-B13</f>
        <v>-0.034429559836965495</v>
      </c>
      <c r="K13" s="1"/>
    </row>
    <row r="14" spans="1:11" ht="13.5">
      <c r="A14">
        <v>80</v>
      </c>
      <c r="B14" s="7">
        <v>14.59498</v>
      </c>
      <c r="D14">
        <v>80</v>
      </c>
      <c r="E14" s="8">
        <f>'80'!D$27-'1027'!D$27</f>
        <v>14.625722212043643</v>
      </c>
      <c r="F14" s="8">
        <f t="shared" si="0"/>
        <v>0.030742212043643136</v>
      </c>
      <c r="K14" s="1"/>
    </row>
    <row r="15" spans="1:11" ht="13.5">
      <c r="A15">
        <v>100</v>
      </c>
      <c r="B15" s="7">
        <v>13.17744</v>
      </c>
      <c r="D15">
        <v>100</v>
      </c>
      <c r="E15" s="8">
        <f>'100'!D$27-'1027'!D$27</f>
        <v>13.2233251082374</v>
      </c>
      <c r="F15" s="8">
        <f t="shared" si="0"/>
        <v>0.04588510823739966</v>
      </c>
      <c r="K15" s="1"/>
    </row>
    <row r="16" spans="1:6" ht="13.5">
      <c r="A16">
        <v>200</v>
      </c>
      <c r="B16" s="7">
        <v>8.30848</v>
      </c>
      <c r="D16">
        <v>200</v>
      </c>
      <c r="E16" s="8">
        <f>'200'!D$27-'1027'!D$27</f>
        <v>8.372508371337766</v>
      </c>
      <c r="F16" s="8">
        <f t="shared" si="0"/>
        <v>0.06402837133776629</v>
      </c>
    </row>
    <row r="17" spans="1:6" ht="13.5">
      <c r="A17">
        <v>400</v>
      </c>
      <c r="B17" s="7">
        <v>3.87271</v>
      </c>
      <c r="D17">
        <v>400</v>
      </c>
      <c r="E17" s="8">
        <f>'400'!D$27-'1027'!D$27</f>
        <v>3.9175195689321107</v>
      </c>
      <c r="F17" s="8">
        <f t="shared" si="0"/>
        <v>0.04480956893211063</v>
      </c>
    </row>
    <row r="18" spans="1:9" ht="13.5">
      <c r="A18">
        <v>800</v>
      </c>
      <c r="B18" s="7">
        <v>0.84039</v>
      </c>
      <c r="D18">
        <v>800</v>
      </c>
      <c r="E18" s="8">
        <f>'800'!D$27-'1027'!D$27</f>
        <v>0.8497469211712243</v>
      </c>
      <c r="F18" s="8">
        <f t="shared" si="0"/>
        <v>0.00935692117122433</v>
      </c>
      <c r="I18" t="s">
        <v>57</v>
      </c>
    </row>
    <row r="19" spans="1:10" ht="13.5">
      <c r="A19">
        <v>1000</v>
      </c>
      <c r="B19" s="7">
        <v>0.08898</v>
      </c>
      <c r="D19">
        <v>1000</v>
      </c>
      <c r="E19" s="8">
        <f>1k!D$27-'1027'!D$27</f>
        <v>0.08881126478333101</v>
      </c>
      <c r="F19" s="8">
        <f t="shared" si="0"/>
        <v>-0.0001687352166689915</v>
      </c>
      <c r="I19" s="4">
        <f>1k!D$27</f>
        <v>-22.56218125773652</v>
      </c>
      <c r="J19" t="s">
        <v>43</v>
      </c>
    </row>
    <row r="20" spans="1:6" ht="13.5">
      <c r="A20">
        <v>2000</v>
      </c>
      <c r="B20" s="7">
        <v>-2.49956</v>
      </c>
      <c r="D20">
        <v>2000</v>
      </c>
      <c r="E20" s="8">
        <f>2k!D$27-'1027'!D$27</f>
        <v>-2.5189787925874647</v>
      </c>
      <c r="F20" s="8">
        <f t="shared" si="0"/>
        <v>-0.019418792587464928</v>
      </c>
    </row>
    <row r="21" spans="1:6" ht="13.5">
      <c r="A21">
        <v>4000</v>
      </c>
      <c r="B21" s="7">
        <v>-6.51625</v>
      </c>
      <c r="D21">
        <v>4000</v>
      </c>
      <c r="E21" s="8">
        <f>4k!D$27-'1027'!D$27</f>
        <v>-6.544490924243053</v>
      </c>
      <c r="F21" s="8">
        <f t="shared" si="0"/>
        <v>-0.028240924243053023</v>
      </c>
    </row>
    <row r="22" spans="1:6" ht="13.5">
      <c r="A22">
        <v>8000</v>
      </c>
      <c r="B22" s="7">
        <v>-11.80513</v>
      </c>
      <c r="D22">
        <v>8000</v>
      </c>
      <c r="E22" s="8">
        <f>8k!D$27-'1027'!D$27</f>
        <v>-11.836646010571648</v>
      </c>
      <c r="F22" s="8">
        <f t="shared" si="0"/>
        <v>-0.03151601057164832</v>
      </c>
    </row>
    <row r="23" spans="1:6" ht="13.5">
      <c r="A23">
        <v>10000</v>
      </c>
      <c r="B23" s="7">
        <v>-13.64536</v>
      </c>
      <c r="D23">
        <v>10000</v>
      </c>
      <c r="E23" s="8">
        <f>'10k'!D$27-'1027'!D$27</f>
        <v>-13.677320781066392</v>
      </c>
      <c r="F23" s="8">
        <f t="shared" si="0"/>
        <v>-0.031960781066391775</v>
      </c>
    </row>
    <row r="24" spans="1:6" ht="13.5">
      <c r="A24">
        <v>12000</v>
      </c>
      <c r="B24" s="7">
        <v>-15.17471</v>
      </c>
      <c r="D24">
        <v>12000</v>
      </c>
      <c r="E24" s="8">
        <f>'12k'!D$27-'1027'!D$27</f>
        <v>-15.206916897275633</v>
      </c>
      <c r="F24" s="8">
        <f t="shared" si="0"/>
        <v>-0.03220689727563375</v>
      </c>
    </row>
    <row r="25" spans="1:6" ht="13.5">
      <c r="A25">
        <v>15000</v>
      </c>
      <c r="B25" s="7">
        <v>-17.06793</v>
      </c>
      <c r="D25">
        <v>15000</v>
      </c>
      <c r="E25" s="8">
        <f>'15k'!D$27-'1027'!D$27</f>
        <v>-17.10034289927915</v>
      </c>
      <c r="F25" s="8">
        <f t="shared" si="0"/>
        <v>-0.03241289927914792</v>
      </c>
    </row>
    <row r="26" spans="1:6" ht="13.5">
      <c r="A26">
        <v>20000</v>
      </c>
      <c r="B26" s="7">
        <v>-19.53135</v>
      </c>
      <c r="D26">
        <v>20000</v>
      </c>
      <c r="E26" s="8">
        <f>'20k'!D$27-'1027'!D$27</f>
        <v>-19.563931399748874</v>
      </c>
      <c r="F26" s="8">
        <f t="shared" si="0"/>
        <v>-0.03258139974887442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C5" sqref="C5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45</v>
      </c>
      <c r="B1" t="s">
        <v>1</v>
      </c>
      <c r="C1" s="1">
        <f>results!F1</f>
        <v>3.45E-07</v>
      </c>
      <c r="D1" t="s">
        <v>4</v>
      </c>
      <c r="E1" t="s">
        <v>6</v>
      </c>
      <c r="F1" s="1">
        <f>results!I1</f>
        <v>10000</v>
      </c>
      <c r="G1" t="s">
        <v>5</v>
      </c>
    </row>
    <row r="2" spans="1:7" ht="13.5">
      <c r="A2" s="2" t="s">
        <v>42</v>
      </c>
      <c r="B2" t="s">
        <v>2</v>
      </c>
      <c r="C2" s="1">
        <f>results!F2</f>
        <v>7.2E-09</v>
      </c>
      <c r="D2" t="s">
        <v>4</v>
      </c>
      <c r="E2" t="s">
        <v>7</v>
      </c>
      <c r="F2" s="1">
        <f>results!I2</f>
        <v>910</v>
      </c>
      <c r="G2" t="s">
        <v>5</v>
      </c>
    </row>
    <row r="3" spans="1:7" ht="13.5">
      <c r="A3" s="2" t="s">
        <v>46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11000</v>
      </c>
      <c r="G3" t="s">
        <v>5</v>
      </c>
    </row>
    <row r="4" spans="1:7" ht="13.5">
      <c r="A4" s="2" t="s">
        <v>47</v>
      </c>
      <c r="E4" t="s">
        <v>9</v>
      </c>
      <c r="F4" s="1">
        <f>results!I4</f>
        <v>100000</v>
      </c>
      <c r="G4" t="s">
        <v>5</v>
      </c>
    </row>
    <row r="5" spans="1:5" ht="13.5">
      <c r="A5" s="2" t="s">
        <v>25</v>
      </c>
      <c r="E5" s="2"/>
    </row>
    <row r="6" spans="2:4" ht="13.5">
      <c r="B6" t="s">
        <v>10</v>
      </c>
      <c r="C6">
        <v>1000</v>
      </c>
      <c r="D6" t="s">
        <v>11</v>
      </c>
    </row>
    <row r="7" spans="2:3" ht="13.5">
      <c r="B7" t="s">
        <v>12</v>
      </c>
      <c r="C7">
        <f>2*3.14159*C6</f>
        <v>6283.179999999999</v>
      </c>
    </row>
    <row r="9" spans="1:4" ht="13.5">
      <c r="A9" t="s">
        <v>48</v>
      </c>
      <c r="C9" t="s">
        <v>29</v>
      </c>
      <c r="D9" s="1">
        <f>F3+F4-C7*C7*C1*C2*F2*F3*F4</f>
        <v>12837.712109932007</v>
      </c>
    </row>
    <row r="10" spans="1:4" ht="13.5">
      <c r="A10" t="s">
        <v>49</v>
      </c>
      <c r="C10" t="s">
        <v>30</v>
      </c>
      <c r="D10" s="1">
        <f>C7*(C2*F3*F4+(F3+F4)*C1*F2)</f>
        <v>268721.86967099993</v>
      </c>
    </row>
    <row r="11" spans="1:4" ht="13.5">
      <c r="A11" t="s">
        <v>50</v>
      </c>
      <c r="C11" t="s">
        <v>31</v>
      </c>
      <c r="D11" s="1">
        <f>1-C7*C7*C1*C2*F2*F4-C7*C7*C1*C2*F3*F4</f>
        <v>-115.79449038668429</v>
      </c>
    </row>
    <row r="12" spans="1:4" ht="13.5">
      <c r="A12" t="s">
        <v>51</v>
      </c>
      <c r="C12" t="s">
        <v>0</v>
      </c>
      <c r="D12" s="1">
        <f>C7*(C1*F2+C2*F4+C1*F3+C1*F4)</f>
        <v>247.11087206099995</v>
      </c>
    </row>
    <row r="13" spans="1:4" ht="13.5">
      <c r="A13" t="s">
        <v>52</v>
      </c>
      <c r="C13" t="s">
        <v>32</v>
      </c>
      <c r="D13" s="1">
        <f>C7*C2*F4</f>
        <v>4.5238895999999995</v>
      </c>
    </row>
    <row r="14" spans="1:4" ht="13.5">
      <c r="A14" t="s">
        <v>53</v>
      </c>
      <c r="C14" t="s">
        <v>33</v>
      </c>
      <c r="D14" s="1">
        <f>D11-C7*C3*D12*F1-C7*C3*D10</f>
        <v>-37988.46178051857</v>
      </c>
    </row>
    <row r="15" spans="1:4" ht="13.5">
      <c r="A15" t="s">
        <v>54</v>
      </c>
      <c r="C15" t="s">
        <v>34</v>
      </c>
      <c r="D15" s="1">
        <f>D12+C7*C3*F1*D11+C7*C3*D9</f>
        <v>-15581.70125916601</v>
      </c>
    </row>
    <row r="16" spans="1:4" ht="13.5">
      <c r="A16" t="s">
        <v>55</v>
      </c>
      <c r="C16" t="s">
        <v>35</v>
      </c>
      <c r="D16" s="1">
        <f>-C7*C3*D10</f>
        <v>-3714.541329574753</v>
      </c>
    </row>
    <row r="17" spans="1:4" ht="13.5">
      <c r="A17" t="s">
        <v>56</v>
      </c>
      <c r="C17" t="s">
        <v>36</v>
      </c>
      <c r="D17" s="1">
        <f>C7*C3*D9</f>
        <v>177.45564314474169</v>
      </c>
    </row>
    <row r="18" spans="1:4" ht="13.5">
      <c r="A18" t="s">
        <v>40</v>
      </c>
      <c r="C18" t="s">
        <v>37</v>
      </c>
      <c r="D18" s="1">
        <f>F3+F4</f>
        <v>111000</v>
      </c>
    </row>
    <row r="19" spans="1:4" ht="13.5">
      <c r="A19" t="s">
        <v>41</v>
      </c>
      <c r="C19" t="s">
        <v>38</v>
      </c>
      <c r="D19" s="1">
        <f>D13*F3</f>
        <v>49762.785599999996</v>
      </c>
    </row>
    <row r="21" spans="1:4" ht="13.5">
      <c r="A21" t="s">
        <v>26</v>
      </c>
      <c r="C21" t="s">
        <v>13</v>
      </c>
      <c r="D21" s="1">
        <f>D16*F4</f>
        <v>-371454132.9574753</v>
      </c>
    </row>
    <row r="22" spans="1:4" ht="13.5">
      <c r="A22" t="s">
        <v>27</v>
      </c>
      <c r="C22" t="s">
        <v>14</v>
      </c>
      <c r="D22" s="1">
        <f>D17*F4</f>
        <v>17745564.31447417</v>
      </c>
    </row>
    <row r="23" spans="1:4" ht="13.5">
      <c r="A23" t="s">
        <v>39</v>
      </c>
      <c r="C23" t="s">
        <v>15</v>
      </c>
      <c r="D23" s="1">
        <f>D14*D18-D15*D19</f>
        <v>-3441330398.5944333</v>
      </c>
    </row>
    <row r="24" spans="1:4" ht="13.5">
      <c r="A24" t="s">
        <v>28</v>
      </c>
      <c r="C24" t="s">
        <v>16</v>
      </c>
      <c r="D24" s="1">
        <f>D18*D15+D14*D19</f>
        <v>-3619980518.625167</v>
      </c>
    </row>
    <row r="25" spans="1:4" ht="13.5">
      <c r="A25" t="s">
        <v>18</v>
      </c>
      <c r="D25" s="1">
        <f>+SQRT(D21*D21+D22*D22)</f>
        <v>371877772.85558337</v>
      </c>
    </row>
    <row r="26" spans="1:4" ht="13.5">
      <c r="A26" t="s">
        <v>19</v>
      </c>
      <c r="D26" s="1">
        <f>+SQRT(D23*D23+D24*D24)</f>
        <v>4994698576.2422</v>
      </c>
    </row>
    <row r="27" spans="1:4" ht="13.5">
      <c r="A27" t="s">
        <v>20</v>
      </c>
      <c r="C27" t="s">
        <v>17</v>
      </c>
      <c r="D27" s="1">
        <f>20*LOG(D25/D26)</f>
        <v>-22.56218125773652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C4" sqref="C4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45</v>
      </c>
      <c r="B1" t="s">
        <v>1</v>
      </c>
      <c r="C1" s="1">
        <f>results!F1</f>
        <v>3.45E-07</v>
      </c>
      <c r="D1" t="s">
        <v>4</v>
      </c>
      <c r="E1" t="s">
        <v>6</v>
      </c>
      <c r="F1" s="1">
        <f>results!I1</f>
        <v>10000</v>
      </c>
      <c r="G1" t="s">
        <v>5</v>
      </c>
    </row>
    <row r="2" spans="1:7" ht="13.5">
      <c r="A2" s="2" t="s">
        <v>42</v>
      </c>
      <c r="B2" t="s">
        <v>2</v>
      </c>
      <c r="C2" s="1">
        <f>results!F2</f>
        <v>7.2E-09</v>
      </c>
      <c r="D2" t="s">
        <v>4</v>
      </c>
      <c r="E2" t="s">
        <v>7</v>
      </c>
      <c r="F2" s="1">
        <f>results!I2</f>
        <v>910</v>
      </c>
      <c r="G2" t="s">
        <v>5</v>
      </c>
    </row>
    <row r="3" spans="1:7" ht="13.5">
      <c r="A3" s="2" t="s">
        <v>46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11000</v>
      </c>
      <c r="G3" t="s">
        <v>5</v>
      </c>
    </row>
    <row r="4" spans="1:7" ht="13.5">
      <c r="A4" s="2" t="s">
        <v>47</v>
      </c>
      <c r="E4" t="s">
        <v>9</v>
      </c>
      <c r="F4" s="1">
        <f>results!I4</f>
        <v>100000</v>
      </c>
      <c r="G4" t="s">
        <v>5</v>
      </c>
    </row>
    <row r="5" spans="1:5" ht="13.5">
      <c r="A5" s="2" t="s">
        <v>25</v>
      </c>
      <c r="E5" s="2"/>
    </row>
    <row r="6" spans="2:4" ht="13.5">
      <c r="B6" t="s">
        <v>10</v>
      </c>
      <c r="C6">
        <v>800</v>
      </c>
      <c r="D6" t="s">
        <v>11</v>
      </c>
    </row>
    <row r="7" spans="2:3" ht="13.5">
      <c r="B7" t="s">
        <v>12</v>
      </c>
      <c r="C7">
        <f>2*3.14159*C6</f>
        <v>5026.544</v>
      </c>
    </row>
    <row r="9" spans="1:4" ht="13.5">
      <c r="A9" t="s">
        <v>48</v>
      </c>
      <c r="C9" t="s">
        <v>29</v>
      </c>
      <c r="D9" s="1">
        <f>F3+F4-C7*C7*C1*C2*F2*F3*F4</f>
        <v>48176.13575035649</v>
      </c>
    </row>
    <row r="10" spans="1:4" ht="13.5">
      <c r="A10" t="s">
        <v>49</v>
      </c>
      <c r="C10" t="s">
        <v>30</v>
      </c>
      <c r="D10" s="1">
        <f>C7*(C2*F3*F4+(F3+F4)*C1*F2)</f>
        <v>214977.49573679996</v>
      </c>
    </row>
    <row r="11" spans="1:4" ht="13.5">
      <c r="A11" t="s">
        <v>50</v>
      </c>
      <c r="C11" t="s">
        <v>31</v>
      </c>
      <c r="D11" s="1">
        <f>1-C7*C7*C1*C2*F2*F4-C7*C7*C1*C2*F3*F4</f>
        <v>-73.74847384747794</v>
      </c>
    </row>
    <row r="12" spans="1:4" ht="13.5">
      <c r="A12" t="s">
        <v>51</v>
      </c>
      <c r="C12" t="s">
        <v>0</v>
      </c>
      <c r="D12" s="1">
        <f>C7*(C1*F2+C2*F4+C1*F3+C1*F4)</f>
        <v>197.68869764879997</v>
      </c>
    </row>
    <row r="13" spans="1:4" ht="13.5">
      <c r="A13" t="s">
        <v>52</v>
      </c>
      <c r="C13" t="s">
        <v>32</v>
      </c>
      <c r="D13" s="1">
        <f>C7*C2*F4</f>
        <v>3.6191116799999996</v>
      </c>
    </row>
    <row r="14" spans="1:4" ht="13.5">
      <c r="A14" t="s">
        <v>53</v>
      </c>
      <c r="C14" t="s">
        <v>33</v>
      </c>
      <c r="D14" s="1">
        <f>D11-C7*C3*D12*F1-C7*C3*D10</f>
        <v>-24312.255539531892</v>
      </c>
    </row>
    <row r="15" spans="1:4" ht="13.5">
      <c r="A15" t="s">
        <v>54</v>
      </c>
      <c r="C15" t="s">
        <v>34</v>
      </c>
      <c r="D15" s="1">
        <f>D12+C7*C3*F1*D11+C7*C3*D9</f>
        <v>-7424.959348931429</v>
      </c>
    </row>
    <row r="16" spans="1:4" ht="13.5">
      <c r="A16" t="s">
        <v>55</v>
      </c>
      <c r="C16" t="s">
        <v>35</v>
      </c>
      <c r="D16" s="1">
        <f>-C7*C3*D10</f>
        <v>-2377.3064509278424</v>
      </c>
    </row>
    <row r="17" spans="1:4" ht="13.5">
      <c r="A17" t="s">
        <v>56</v>
      </c>
      <c r="C17" t="s">
        <v>36</v>
      </c>
      <c r="D17" s="1">
        <f>C7*C3*D9</f>
        <v>532.7508254181078</v>
      </c>
    </row>
    <row r="18" spans="1:4" ht="13.5">
      <c r="A18" t="s">
        <v>40</v>
      </c>
      <c r="C18" t="s">
        <v>37</v>
      </c>
      <c r="D18" s="1">
        <f>F3+F4</f>
        <v>111000</v>
      </c>
    </row>
    <row r="19" spans="1:4" ht="13.5">
      <c r="A19" t="s">
        <v>41</v>
      </c>
      <c r="C19" t="s">
        <v>38</v>
      </c>
      <c r="D19" s="1">
        <f>D13*F3</f>
        <v>39810.22848</v>
      </c>
    </row>
    <row r="21" spans="1:4" ht="13.5">
      <c r="A21" t="s">
        <v>26</v>
      </c>
      <c r="C21" t="s">
        <v>13</v>
      </c>
      <c r="D21" s="1">
        <f>D16*F4</f>
        <v>-237730645.09278426</v>
      </c>
    </row>
    <row r="22" spans="1:4" ht="13.5">
      <c r="A22" t="s">
        <v>27</v>
      </c>
      <c r="C22" t="s">
        <v>14</v>
      </c>
      <c r="D22" s="1">
        <f>D17*F4</f>
        <v>53275082.54181077</v>
      </c>
    </row>
    <row r="23" spans="1:4" ht="13.5">
      <c r="A23" t="s">
        <v>39</v>
      </c>
      <c r="C23" t="s">
        <v>15</v>
      </c>
      <c r="D23" s="1">
        <f>D14*D18-D15*D19</f>
        <v>-2403071036.752368</v>
      </c>
    </row>
    <row r="24" spans="1:4" ht="13.5">
      <c r="A24" t="s">
        <v>28</v>
      </c>
      <c r="C24" t="s">
        <v>16</v>
      </c>
      <c r="D24" s="1">
        <f>D18*D15+D14*D19</f>
        <v>-1792046935.624299</v>
      </c>
    </row>
    <row r="25" spans="1:4" ht="13.5">
      <c r="A25" t="s">
        <v>18</v>
      </c>
      <c r="D25" s="1">
        <f>+SQRT(D21*D21+D22*D22)</f>
        <v>243626956.71059904</v>
      </c>
    </row>
    <row r="26" spans="1:4" ht="13.5">
      <c r="A26" t="s">
        <v>19</v>
      </c>
      <c r="D26" s="1">
        <f>+SQRT(D23*D23+D24*D24)</f>
        <v>2997696219.9593444</v>
      </c>
    </row>
    <row r="27" spans="1:4" ht="13.5">
      <c r="A27" t="s">
        <v>20</v>
      </c>
      <c r="C27" t="s">
        <v>17</v>
      </c>
      <c r="D27" s="1">
        <f>20*LOG(D25/D26)</f>
        <v>-21.801245601348626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C4" sqref="C4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45</v>
      </c>
      <c r="B1" t="s">
        <v>1</v>
      </c>
      <c r="C1" s="1">
        <f>results!F1</f>
        <v>3.45E-07</v>
      </c>
      <c r="D1" t="s">
        <v>4</v>
      </c>
      <c r="E1" t="s">
        <v>6</v>
      </c>
      <c r="F1" s="1">
        <f>results!I1</f>
        <v>10000</v>
      </c>
      <c r="G1" t="s">
        <v>5</v>
      </c>
    </row>
    <row r="2" spans="1:7" ht="13.5">
      <c r="A2" s="2" t="s">
        <v>42</v>
      </c>
      <c r="B2" t="s">
        <v>2</v>
      </c>
      <c r="C2" s="1">
        <f>results!F2</f>
        <v>7.2E-09</v>
      </c>
      <c r="D2" t="s">
        <v>4</v>
      </c>
      <c r="E2" t="s">
        <v>7</v>
      </c>
      <c r="F2" s="1">
        <f>results!I2</f>
        <v>910</v>
      </c>
      <c r="G2" t="s">
        <v>5</v>
      </c>
    </row>
    <row r="3" spans="1:7" ht="13.5">
      <c r="A3" s="2" t="s">
        <v>46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11000</v>
      </c>
      <c r="G3" t="s">
        <v>5</v>
      </c>
    </row>
    <row r="4" spans="1:7" ht="13.5">
      <c r="A4" s="2" t="s">
        <v>47</v>
      </c>
      <c r="E4" t="s">
        <v>9</v>
      </c>
      <c r="F4" s="1">
        <f>results!I4</f>
        <v>100000</v>
      </c>
      <c r="G4" t="s">
        <v>5</v>
      </c>
    </row>
    <row r="5" spans="1:5" ht="13.5">
      <c r="A5" s="2" t="s">
        <v>25</v>
      </c>
      <c r="E5" s="2"/>
    </row>
    <row r="6" spans="2:4" ht="13.5">
      <c r="B6" t="s">
        <v>10</v>
      </c>
      <c r="C6">
        <v>400</v>
      </c>
      <c r="D6" t="s">
        <v>11</v>
      </c>
    </row>
    <row r="7" spans="2:3" ht="13.5">
      <c r="B7" t="s">
        <v>12</v>
      </c>
      <c r="C7">
        <f>2*3.14159*C6</f>
        <v>2513.272</v>
      </c>
    </row>
    <row r="9" spans="1:4" ht="13.5">
      <c r="A9" t="s">
        <v>48</v>
      </c>
      <c r="C9" t="s">
        <v>29</v>
      </c>
      <c r="D9" s="1">
        <f>F3+F4-C7*C7*C1*C2*F2*F3*F4</f>
        <v>95294.03393758912</v>
      </c>
    </row>
    <row r="10" spans="1:4" ht="13.5">
      <c r="A10" t="s">
        <v>49</v>
      </c>
      <c r="C10" t="s">
        <v>30</v>
      </c>
      <c r="D10" s="1">
        <f>C7*(C2*F3*F4+(F3+F4)*C1*F2)</f>
        <v>107488.74786839998</v>
      </c>
    </row>
    <row r="11" spans="1:4" ht="13.5">
      <c r="A11" t="s">
        <v>50</v>
      </c>
      <c r="C11" t="s">
        <v>31</v>
      </c>
      <c r="D11" s="1">
        <f>1-C7*C7*C1*C2*F2*F4-C7*C7*C1*C2*F3*F4</f>
        <v>-17.687118461869485</v>
      </c>
    </row>
    <row r="12" spans="1:4" ht="13.5">
      <c r="A12" t="s">
        <v>51</v>
      </c>
      <c r="C12" t="s">
        <v>0</v>
      </c>
      <c r="D12" s="1">
        <f>C7*(C1*F2+C2*F4+C1*F3+C1*F4)</f>
        <v>98.84434882439999</v>
      </c>
    </row>
    <row r="13" spans="1:4" ht="13.5">
      <c r="A13" t="s">
        <v>52</v>
      </c>
      <c r="C13" t="s">
        <v>32</v>
      </c>
      <c r="D13" s="1">
        <f>C7*C2*F4</f>
        <v>1.8095558399999998</v>
      </c>
    </row>
    <row r="14" spans="1:4" ht="13.5">
      <c r="A14" t="s">
        <v>53</v>
      </c>
      <c r="C14" t="s">
        <v>33</v>
      </c>
      <c r="D14" s="1">
        <f>D11-C7*C3*D12*F1-C7*C3*D10</f>
        <v>-6077.313884882973</v>
      </c>
    </row>
    <row r="15" spans="1:4" ht="13.5">
      <c r="A15" t="s">
        <v>54</v>
      </c>
      <c r="C15" t="s">
        <v>34</v>
      </c>
      <c r="D15" s="1">
        <f>D12+C7*C3*F1*D11+C7*C3*D9</f>
        <v>-352.21190219812877</v>
      </c>
    </row>
    <row r="16" spans="1:4" ht="13.5">
      <c r="A16" t="s">
        <v>55</v>
      </c>
      <c r="C16" t="s">
        <v>35</v>
      </c>
      <c r="D16" s="1">
        <f>-C7*C3*D10</f>
        <v>-594.3266127319606</v>
      </c>
    </row>
    <row r="17" spans="1:4" ht="13.5">
      <c r="A17" t="s">
        <v>56</v>
      </c>
      <c r="C17" t="s">
        <v>36</v>
      </c>
      <c r="D17" s="1">
        <f>C7*C3*D9</f>
        <v>526.8996199772635</v>
      </c>
    </row>
    <row r="18" spans="1:4" ht="13.5">
      <c r="A18" t="s">
        <v>40</v>
      </c>
      <c r="C18" t="s">
        <v>37</v>
      </c>
      <c r="D18" s="1">
        <f>F3+F4</f>
        <v>111000</v>
      </c>
    </row>
    <row r="19" spans="1:4" ht="13.5">
      <c r="A19" t="s">
        <v>41</v>
      </c>
      <c r="C19" t="s">
        <v>38</v>
      </c>
      <c r="D19" s="1">
        <f>D13*F3</f>
        <v>19905.11424</v>
      </c>
    </row>
    <row r="21" spans="1:4" ht="13.5">
      <c r="A21" t="s">
        <v>26</v>
      </c>
      <c r="C21" t="s">
        <v>13</v>
      </c>
      <c r="D21" s="1">
        <f>D16*F4</f>
        <v>-59432661.273196064</v>
      </c>
    </row>
    <row r="22" spans="1:4" ht="13.5">
      <c r="A22" t="s">
        <v>27</v>
      </c>
      <c r="C22" t="s">
        <v>14</v>
      </c>
      <c r="D22" s="1">
        <f>D17*F4</f>
        <v>52689961.99772634</v>
      </c>
    </row>
    <row r="23" spans="1:4" ht="13.5">
      <c r="A23" t="s">
        <v>39</v>
      </c>
      <c r="C23" t="s">
        <v>15</v>
      </c>
      <c r="D23" s="1">
        <f>D14*D18-D15*D19</f>
        <v>-667571023.0720686</v>
      </c>
    </row>
    <row r="24" spans="1:4" ht="13.5">
      <c r="A24" t="s">
        <v>28</v>
      </c>
      <c r="C24" t="s">
        <v>16</v>
      </c>
      <c r="D24" s="1">
        <f>D18*D15+D14*D19</f>
        <v>-160065148.29492608</v>
      </c>
    </row>
    <row r="25" spans="1:4" ht="13.5">
      <c r="A25" t="s">
        <v>18</v>
      </c>
      <c r="D25" s="1">
        <f>+SQRT(D21*D21+D22*D22)</f>
        <v>79425898.30361572</v>
      </c>
    </row>
    <row r="26" spans="1:4" ht="13.5">
      <c r="A26" t="s">
        <v>19</v>
      </c>
      <c r="D26" s="1">
        <f>+SQRT(D23*D23+D24*D24)</f>
        <v>686492478.1409954</v>
      </c>
    </row>
    <row r="27" spans="1:4" ht="13.5">
      <c r="A27" t="s">
        <v>20</v>
      </c>
      <c r="C27" t="s">
        <v>17</v>
      </c>
      <c r="D27" s="1">
        <f>20*LOG(D25/D26)</f>
        <v>-18.73347295358774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C4" sqref="C4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45</v>
      </c>
      <c r="B1" t="s">
        <v>1</v>
      </c>
      <c r="C1" s="1">
        <f>results!F1</f>
        <v>3.45E-07</v>
      </c>
      <c r="D1" t="s">
        <v>4</v>
      </c>
      <c r="E1" t="s">
        <v>6</v>
      </c>
      <c r="F1" s="1">
        <f>results!I1</f>
        <v>10000</v>
      </c>
      <c r="G1" t="s">
        <v>5</v>
      </c>
    </row>
    <row r="2" spans="1:7" ht="13.5">
      <c r="A2" s="2" t="s">
        <v>42</v>
      </c>
      <c r="B2" t="s">
        <v>2</v>
      </c>
      <c r="C2" s="1">
        <f>results!F2</f>
        <v>7.2E-09</v>
      </c>
      <c r="D2" t="s">
        <v>4</v>
      </c>
      <c r="E2" t="s">
        <v>7</v>
      </c>
      <c r="F2" s="1">
        <f>results!I2</f>
        <v>910</v>
      </c>
      <c r="G2" t="s">
        <v>5</v>
      </c>
    </row>
    <row r="3" spans="1:7" ht="13.5">
      <c r="A3" s="2" t="s">
        <v>46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11000</v>
      </c>
      <c r="G3" t="s">
        <v>5</v>
      </c>
    </row>
    <row r="4" spans="1:7" ht="13.5">
      <c r="A4" s="2" t="s">
        <v>47</v>
      </c>
      <c r="E4" t="s">
        <v>9</v>
      </c>
      <c r="F4" s="1">
        <f>results!I4</f>
        <v>100000</v>
      </c>
      <c r="G4" t="s">
        <v>5</v>
      </c>
    </row>
    <row r="5" spans="1:5" ht="13.5">
      <c r="A5" s="2" t="s">
        <v>25</v>
      </c>
      <c r="E5" s="2"/>
    </row>
    <row r="6" spans="2:4" ht="13.5">
      <c r="B6" t="s">
        <v>10</v>
      </c>
      <c r="C6">
        <v>200</v>
      </c>
      <c r="D6" t="s">
        <v>11</v>
      </c>
    </row>
    <row r="7" spans="2:3" ht="13.5">
      <c r="B7" t="s">
        <v>12</v>
      </c>
      <c r="C7">
        <f>2*3.14159*C6</f>
        <v>1256.636</v>
      </c>
    </row>
    <row r="9" spans="1:4" ht="13.5">
      <c r="A9" t="s">
        <v>48</v>
      </c>
      <c r="C9" t="s">
        <v>29</v>
      </c>
      <c r="D9" s="1">
        <f>F3+F4-C7*C7*C1*C2*F2*F3*F4</f>
        <v>107073.50848439729</v>
      </c>
    </row>
    <row r="10" spans="1:4" ht="13.5">
      <c r="A10" t="s">
        <v>49</v>
      </c>
      <c r="C10" t="s">
        <v>30</v>
      </c>
      <c r="D10" s="1">
        <f>C7*(C2*F3*F4+(F3+F4)*C1*F2)</f>
        <v>53744.37393419999</v>
      </c>
    </row>
    <row r="11" spans="1:4" ht="13.5">
      <c r="A11" t="s">
        <v>50</v>
      </c>
      <c r="C11" t="s">
        <v>31</v>
      </c>
      <c r="D11" s="1">
        <f>1-C7*C7*C1*C2*F2*F4-C7*C7*C1*C2*F3*F4</f>
        <v>-3.671779615467371</v>
      </c>
    </row>
    <row r="12" spans="1:4" ht="13.5">
      <c r="A12" t="s">
        <v>51</v>
      </c>
      <c r="C12" t="s">
        <v>0</v>
      </c>
      <c r="D12" s="1">
        <f>C7*(C1*F2+C2*F4+C1*F3+C1*F4)</f>
        <v>49.42217441219999</v>
      </c>
    </row>
    <row r="13" spans="1:4" ht="13.5">
      <c r="A13" t="s">
        <v>52</v>
      </c>
      <c r="C13" t="s">
        <v>32</v>
      </c>
      <c r="D13" s="1">
        <f>C7*C2*F4</f>
        <v>0.9047779199999999</v>
      </c>
    </row>
    <row r="14" spans="1:4" ht="13.5">
      <c r="A14" t="s">
        <v>53</v>
      </c>
      <c r="C14" t="s">
        <v>33</v>
      </c>
      <c r="D14" s="1">
        <f>D11-C7*C3*D12*F1-C7*C3*D10</f>
        <v>-1518.5784712207433</v>
      </c>
    </row>
    <row r="15" spans="1:4" ht="13.5">
      <c r="A15" t="s">
        <v>54</v>
      </c>
      <c r="C15" t="s">
        <v>34</v>
      </c>
      <c r="D15" s="1">
        <f>D12+C7*C3*F1*D11+C7*C3*D9</f>
        <v>243.92752043438395</v>
      </c>
    </row>
    <row r="16" spans="1:4" ht="13.5">
      <c r="A16" t="s">
        <v>55</v>
      </c>
      <c r="C16" t="s">
        <v>35</v>
      </c>
      <c r="D16" s="1">
        <f>-C7*C3*D10</f>
        <v>-148.58165318299015</v>
      </c>
    </row>
    <row r="17" spans="1:4" ht="13.5">
      <c r="A17" t="s">
        <v>56</v>
      </c>
      <c r="C17" t="s">
        <v>36</v>
      </c>
      <c r="D17" s="1">
        <f>C7*C3*D9</f>
        <v>296.01533589715797</v>
      </c>
    </row>
    <row r="18" spans="1:4" ht="13.5">
      <c r="A18" t="s">
        <v>40</v>
      </c>
      <c r="C18" t="s">
        <v>37</v>
      </c>
      <c r="D18" s="1">
        <f>F3+F4</f>
        <v>111000</v>
      </c>
    </row>
    <row r="19" spans="1:4" ht="13.5">
      <c r="A19" t="s">
        <v>41</v>
      </c>
      <c r="C19" t="s">
        <v>38</v>
      </c>
      <c r="D19" s="1">
        <f>D13*F3</f>
        <v>9952.55712</v>
      </c>
    </row>
    <row r="21" spans="1:4" ht="13.5">
      <c r="A21" t="s">
        <v>26</v>
      </c>
      <c r="C21" t="s">
        <v>13</v>
      </c>
      <c r="D21" s="1">
        <f>D16*F4</f>
        <v>-14858165.318299016</v>
      </c>
    </row>
    <row r="22" spans="1:4" ht="13.5">
      <c r="A22" t="s">
        <v>27</v>
      </c>
      <c r="C22" t="s">
        <v>14</v>
      </c>
      <c r="D22" s="1">
        <f>D17*F4</f>
        <v>29601533.589715797</v>
      </c>
    </row>
    <row r="23" spans="1:4" ht="13.5">
      <c r="A23" t="s">
        <v>39</v>
      </c>
      <c r="C23" t="s">
        <v>15</v>
      </c>
      <c r="D23" s="1">
        <f>D14*D18-D15*D19</f>
        <v>-170989912.88576567</v>
      </c>
    </row>
    <row r="24" spans="1:4" ht="13.5">
      <c r="A24" t="s">
        <v>28</v>
      </c>
      <c r="C24" t="s">
        <v>16</v>
      </c>
      <c r="D24" s="1">
        <f>D18*D15+D14*D19</f>
        <v>11962215.792189894</v>
      </c>
    </row>
    <row r="25" spans="1:4" ht="13.5">
      <c r="A25" t="s">
        <v>18</v>
      </c>
      <c r="D25" s="1">
        <f>+SQRT(D21*D21+D22*D22)</f>
        <v>33121229.860755116</v>
      </c>
    </row>
    <row r="26" spans="1:4" ht="13.5">
      <c r="A26" t="s">
        <v>19</v>
      </c>
      <c r="D26" s="1">
        <f>+SQRT(D23*D23+D24*D24)</f>
        <v>171407832.1295169</v>
      </c>
    </row>
    <row r="27" spans="1:4" ht="13.5">
      <c r="A27" t="s">
        <v>20</v>
      </c>
      <c r="C27" t="s">
        <v>17</v>
      </c>
      <c r="D27" s="1">
        <f>20*LOG(D25/D26)</f>
        <v>-14.278484151182084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C4" sqref="C4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45</v>
      </c>
      <c r="B1" t="s">
        <v>1</v>
      </c>
      <c r="C1" s="1">
        <f>results!F1</f>
        <v>3.45E-07</v>
      </c>
      <c r="D1" t="s">
        <v>4</v>
      </c>
      <c r="E1" t="s">
        <v>6</v>
      </c>
      <c r="F1" s="1">
        <f>results!I1</f>
        <v>10000</v>
      </c>
      <c r="G1" t="s">
        <v>5</v>
      </c>
    </row>
    <row r="2" spans="1:7" ht="13.5">
      <c r="A2" s="2" t="s">
        <v>42</v>
      </c>
      <c r="B2" t="s">
        <v>2</v>
      </c>
      <c r="C2" s="1">
        <f>results!F2</f>
        <v>7.2E-09</v>
      </c>
      <c r="D2" t="s">
        <v>4</v>
      </c>
      <c r="E2" t="s">
        <v>7</v>
      </c>
      <c r="F2" s="1">
        <f>results!I2</f>
        <v>910</v>
      </c>
      <c r="G2" t="s">
        <v>5</v>
      </c>
    </row>
    <row r="3" spans="1:7" ht="13.5">
      <c r="A3" s="2" t="s">
        <v>46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11000</v>
      </c>
      <c r="G3" t="s">
        <v>5</v>
      </c>
    </row>
    <row r="4" spans="1:7" ht="13.5">
      <c r="A4" s="2" t="s">
        <v>47</v>
      </c>
      <c r="E4" t="s">
        <v>9</v>
      </c>
      <c r="F4" s="1">
        <f>results!I4</f>
        <v>100000</v>
      </c>
      <c r="G4" t="s">
        <v>5</v>
      </c>
    </row>
    <row r="5" spans="1:5" ht="13.5">
      <c r="A5" s="2" t="s">
        <v>25</v>
      </c>
      <c r="E5" s="2"/>
    </row>
    <row r="6" spans="2:4" ht="13.5">
      <c r="B6" t="s">
        <v>10</v>
      </c>
      <c r="C6">
        <v>80</v>
      </c>
      <c r="D6" t="s">
        <v>11</v>
      </c>
    </row>
    <row r="7" spans="2:3" ht="13.5">
      <c r="B7" t="s">
        <v>12</v>
      </c>
      <c r="C7">
        <f>2*3.14159*C6</f>
        <v>502.6544</v>
      </c>
    </row>
    <row r="9" spans="1:4" ht="13.5">
      <c r="A9" t="s">
        <v>48</v>
      </c>
      <c r="C9" t="s">
        <v>29</v>
      </c>
      <c r="D9" s="1">
        <f>F3+F4-C7*C7*C1*C2*F2*F3*F4</f>
        <v>110371.76135750356</v>
      </c>
    </row>
    <row r="10" spans="1:4" ht="13.5">
      <c r="A10" t="s">
        <v>49</v>
      </c>
      <c r="C10" t="s">
        <v>30</v>
      </c>
      <c r="D10" s="1">
        <f>C7*(C2*F3*F4+(F3+F4)*C1*F2)</f>
        <v>21497.749573679997</v>
      </c>
    </row>
    <row r="11" spans="1:4" ht="13.5">
      <c r="A11" t="s">
        <v>50</v>
      </c>
      <c r="C11" t="s">
        <v>31</v>
      </c>
      <c r="D11" s="1">
        <f>1-C7*C7*C1*C2*F2*F4-C7*C7*C1*C2*F3*F4</f>
        <v>0.2525152615252204</v>
      </c>
    </row>
    <row r="12" spans="1:4" ht="13.5">
      <c r="A12" t="s">
        <v>51</v>
      </c>
      <c r="C12" t="s">
        <v>0</v>
      </c>
      <c r="D12" s="1">
        <f>C7*(C1*F2+C2*F4+C1*F3+C1*F4)</f>
        <v>19.768869764879998</v>
      </c>
    </row>
    <row r="13" spans="1:4" ht="13.5">
      <c r="A13" t="s">
        <v>52</v>
      </c>
      <c r="C13" t="s">
        <v>32</v>
      </c>
      <c r="D13" s="1">
        <f>C7*C2*F4</f>
        <v>0.361911168</v>
      </c>
    </row>
    <row r="14" spans="1:4" ht="13.5">
      <c r="A14" t="s">
        <v>53</v>
      </c>
      <c r="C14" t="s">
        <v>33</v>
      </c>
      <c r="D14" s="1">
        <f>D11-C7*C3*D12*F1-C7*C3*D10</f>
        <v>-242.13255539531895</v>
      </c>
    </row>
    <row r="15" spans="1:4" ht="13.5">
      <c r="A15" t="s">
        <v>54</v>
      </c>
      <c r="C15" t="s">
        <v>34</v>
      </c>
      <c r="D15" s="1">
        <f>D12+C7*C3*F1*D11+C7*C3*D9</f>
        <v>144.61475698549978</v>
      </c>
    </row>
    <row r="16" spans="1:4" ht="13.5">
      <c r="A16" t="s">
        <v>55</v>
      </c>
      <c r="C16" t="s">
        <v>35</v>
      </c>
      <c r="D16" s="1">
        <f>-C7*C3*D10</f>
        <v>-23.773064509278427</v>
      </c>
    </row>
    <row r="17" spans="1:4" ht="13.5">
      <c r="A17" t="s">
        <v>56</v>
      </c>
      <c r="C17" t="s">
        <v>36</v>
      </c>
      <c r="D17" s="1">
        <f>C7*C3*D9</f>
        <v>122.05347326061812</v>
      </c>
    </row>
    <row r="18" spans="1:4" ht="13.5">
      <c r="A18" t="s">
        <v>40</v>
      </c>
      <c r="C18" t="s">
        <v>37</v>
      </c>
      <c r="D18" s="1">
        <f>F3+F4</f>
        <v>111000</v>
      </c>
    </row>
    <row r="19" spans="1:4" ht="13.5">
      <c r="A19" t="s">
        <v>41</v>
      </c>
      <c r="C19" t="s">
        <v>38</v>
      </c>
      <c r="D19" s="1">
        <f>D13*F3</f>
        <v>3981.022848</v>
      </c>
    </row>
    <row r="21" spans="1:4" ht="13.5">
      <c r="A21" t="s">
        <v>26</v>
      </c>
      <c r="C21" t="s">
        <v>13</v>
      </c>
      <c r="D21" s="1">
        <f>D16*F4</f>
        <v>-2377306.450927843</v>
      </c>
    </row>
    <row r="22" spans="1:4" ht="13.5">
      <c r="A22" t="s">
        <v>27</v>
      </c>
      <c r="C22" t="s">
        <v>14</v>
      </c>
      <c r="D22" s="1">
        <f>D17*F4</f>
        <v>12205347.326061811</v>
      </c>
    </row>
    <row r="23" spans="1:4" ht="13.5">
      <c r="A23" t="s">
        <v>39</v>
      </c>
      <c r="C23" t="s">
        <v>15</v>
      </c>
      <c r="D23" s="1">
        <f>D14*D18-D15*D19</f>
        <v>-27452428.300597645</v>
      </c>
    </row>
    <row r="24" spans="1:4" ht="13.5">
      <c r="A24" t="s">
        <v>28</v>
      </c>
      <c r="C24" t="s">
        <v>16</v>
      </c>
      <c r="D24" s="1">
        <f>D18*D15+D14*D19</f>
        <v>15088302.790117085</v>
      </c>
    </row>
    <row r="25" spans="1:4" ht="13.5">
      <c r="A25" t="s">
        <v>18</v>
      </c>
      <c r="D25" s="1">
        <f>+SQRT(D21*D21+D22*D22)</f>
        <v>12434713.077165365</v>
      </c>
    </row>
    <row r="26" spans="1:4" ht="13.5">
      <c r="A26" t="s">
        <v>19</v>
      </c>
      <c r="D26" s="1">
        <f>+SQRT(D23*D23+D24*D24)</f>
        <v>31325591.785083797</v>
      </c>
    </row>
    <row r="27" spans="1:4" ht="13.5">
      <c r="A27" t="s">
        <v>20</v>
      </c>
      <c r="C27" t="s">
        <v>17</v>
      </c>
      <c r="D27" s="1">
        <f>20*LOG(D25/D26)</f>
        <v>-8.025270310476207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C4" sqref="C4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45</v>
      </c>
      <c r="B1" t="s">
        <v>1</v>
      </c>
      <c r="C1" s="1">
        <f>results!F1</f>
        <v>3.45E-07</v>
      </c>
      <c r="D1" t="s">
        <v>4</v>
      </c>
      <c r="E1" t="s">
        <v>6</v>
      </c>
      <c r="F1" s="1">
        <f>results!I1</f>
        <v>10000</v>
      </c>
      <c r="G1" t="s">
        <v>5</v>
      </c>
    </row>
    <row r="2" spans="1:7" ht="13.5">
      <c r="A2" s="2" t="s">
        <v>42</v>
      </c>
      <c r="B2" t="s">
        <v>2</v>
      </c>
      <c r="C2" s="1">
        <f>results!F2</f>
        <v>7.2E-09</v>
      </c>
      <c r="D2" t="s">
        <v>4</v>
      </c>
      <c r="E2" t="s">
        <v>7</v>
      </c>
      <c r="F2" s="1">
        <f>results!I2</f>
        <v>910</v>
      </c>
      <c r="G2" t="s">
        <v>5</v>
      </c>
    </row>
    <row r="3" spans="1:7" ht="13.5">
      <c r="A3" s="2" t="s">
        <v>46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11000</v>
      </c>
      <c r="G3" t="s">
        <v>5</v>
      </c>
    </row>
    <row r="4" spans="1:7" ht="13.5">
      <c r="A4" s="2" t="s">
        <v>47</v>
      </c>
      <c r="E4" t="s">
        <v>9</v>
      </c>
      <c r="F4" s="1">
        <f>results!I4</f>
        <v>100000</v>
      </c>
      <c r="G4" t="s">
        <v>5</v>
      </c>
    </row>
    <row r="5" spans="1:5" ht="13.5">
      <c r="A5" s="2" t="s">
        <v>25</v>
      </c>
      <c r="E5" s="2"/>
    </row>
    <row r="6" spans="2:4" ht="13.5">
      <c r="B6" t="s">
        <v>10</v>
      </c>
      <c r="C6">
        <v>40</v>
      </c>
      <c r="D6" t="s">
        <v>11</v>
      </c>
    </row>
    <row r="7" spans="2:3" ht="13.5">
      <c r="B7" t="s">
        <v>12</v>
      </c>
      <c r="C7">
        <f>2*3.14159*C6</f>
        <v>251.3272</v>
      </c>
    </row>
    <row r="9" spans="1:4" ht="13.5">
      <c r="A9" t="s">
        <v>48</v>
      </c>
      <c r="C9" t="s">
        <v>29</v>
      </c>
      <c r="D9" s="1">
        <f>F3+F4-C7*C7*C1*C2*F2*F3*F4</f>
        <v>110842.94033937588</v>
      </c>
    </row>
    <row r="10" spans="1:4" ht="13.5">
      <c r="A10" t="s">
        <v>49</v>
      </c>
      <c r="C10" t="s">
        <v>30</v>
      </c>
      <c r="D10" s="1">
        <f>C7*(C2*F3*F4+(F3+F4)*C1*F2)</f>
        <v>10748.874786839999</v>
      </c>
    </row>
    <row r="11" spans="1:4" ht="13.5">
      <c r="A11" t="s">
        <v>50</v>
      </c>
      <c r="C11" t="s">
        <v>31</v>
      </c>
      <c r="D11" s="1">
        <f>1-C7*C7*C1*C2*F2*F4-C7*C7*C1*C2*F3*F4</f>
        <v>0.8131288153813051</v>
      </c>
    </row>
    <row r="12" spans="1:4" ht="13.5">
      <c r="A12" t="s">
        <v>51</v>
      </c>
      <c r="C12" t="s">
        <v>0</v>
      </c>
      <c r="D12" s="1">
        <f>C7*(C1*F2+C2*F4+C1*F3+C1*F4)</f>
        <v>9.884434882439999</v>
      </c>
    </row>
    <row r="13" spans="1:4" ht="13.5">
      <c r="A13" t="s">
        <v>52</v>
      </c>
      <c r="C13" t="s">
        <v>32</v>
      </c>
      <c r="D13" s="1">
        <f>C7*C2*F4</f>
        <v>0.180955584</v>
      </c>
    </row>
    <row r="14" spans="1:4" ht="13.5">
      <c r="A14" t="s">
        <v>53</v>
      </c>
      <c r="C14" t="s">
        <v>33</v>
      </c>
      <c r="D14" s="1">
        <f>D11-C7*C3*D12*F1-C7*C3*D10</f>
        <v>-59.783138848829736</v>
      </c>
    </row>
    <row r="15" spans="1:4" ht="13.5">
      <c r="A15" t="s">
        <v>54</v>
      </c>
      <c r="C15" t="s">
        <v>34</v>
      </c>
      <c r="D15" s="1">
        <f>D12+C7*C3*F1*D11+C7*C3*D9</f>
        <v>75.66764626501747</v>
      </c>
    </row>
    <row r="16" spans="1:4" ht="13.5">
      <c r="A16" t="s">
        <v>55</v>
      </c>
      <c r="C16" t="s">
        <v>35</v>
      </c>
      <c r="D16" s="1">
        <f>-C7*C3*D10</f>
        <v>-5.943266127319607</v>
      </c>
    </row>
    <row r="17" spans="1:4" ht="13.5">
      <c r="A17" t="s">
        <v>56</v>
      </c>
      <c r="C17" t="s">
        <v>36</v>
      </c>
      <c r="D17" s="1">
        <f>C7*C3*D9</f>
        <v>61.287260837577264</v>
      </c>
    </row>
    <row r="18" spans="1:4" ht="13.5">
      <c r="A18" t="s">
        <v>40</v>
      </c>
      <c r="C18" t="s">
        <v>37</v>
      </c>
      <c r="D18" s="1">
        <f>F3+F4</f>
        <v>111000</v>
      </c>
    </row>
    <row r="19" spans="1:4" ht="13.5">
      <c r="A19" t="s">
        <v>41</v>
      </c>
      <c r="C19" t="s">
        <v>38</v>
      </c>
      <c r="D19" s="1">
        <f>D13*F3</f>
        <v>1990.511424</v>
      </c>
    </row>
    <row r="21" spans="1:4" ht="13.5">
      <c r="A21" t="s">
        <v>26</v>
      </c>
      <c r="C21" t="s">
        <v>13</v>
      </c>
      <c r="D21" s="1">
        <f>D16*F4</f>
        <v>-594326.6127319607</v>
      </c>
    </row>
    <row r="22" spans="1:4" ht="13.5">
      <c r="A22" t="s">
        <v>27</v>
      </c>
      <c r="C22" t="s">
        <v>14</v>
      </c>
      <c r="D22" s="1">
        <f>D17*F4</f>
        <v>6128726.0837577265</v>
      </c>
    </row>
    <row r="23" spans="1:4" ht="13.5">
      <c r="A23" t="s">
        <v>39</v>
      </c>
      <c r="C23" t="s">
        <v>15</v>
      </c>
      <c r="D23" s="1">
        <f>D14*D18-D15*D19</f>
        <v>-6786545.726537809</v>
      </c>
    </row>
    <row r="24" spans="1:4" ht="13.5">
      <c r="A24" t="s">
        <v>28</v>
      </c>
      <c r="C24" t="s">
        <v>16</v>
      </c>
      <c r="D24" s="1">
        <f>D18*D15+D14*D19</f>
        <v>8280109.714575766</v>
      </c>
    </row>
    <row r="25" spans="1:4" ht="13.5">
      <c r="A25" t="s">
        <v>18</v>
      </c>
      <c r="D25" s="1">
        <f>+SQRT(D21*D21+D22*D22)</f>
        <v>6157475.743544084</v>
      </c>
    </row>
    <row r="26" spans="1:4" ht="13.5">
      <c r="A26" t="s">
        <v>19</v>
      </c>
      <c r="D26" s="1">
        <f>+SQRT(D23*D23+D24*D24)</f>
        <v>10705952.539769666</v>
      </c>
    </row>
    <row r="27" spans="1:4" ht="13.5">
      <c r="A27" t="s">
        <v>20</v>
      </c>
      <c r="C27" t="s">
        <v>17</v>
      </c>
      <c r="D27" s="1">
        <f>20*LOG(D25/D26)</f>
        <v>-4.804452082356814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C4" sqref="C4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45</v>
      </c>
      <c r="B1" t="s">
        <v>1</v>
      </c>
      <c r="C1" s="1">
        <f>results!F1</f>
        <v>3.45E-07</v>
      </c>
      <c r="D1" t="s">
        <v>4</v>
      </c>
      <c r="E1" t="s">
        <v>6</v>
      </c>
      <c r="F1" s="1">
        <f>results!I1</f>
        <v>10000</v>
      </c>
      <c r="G1" t="s">
        <v>5</v>
      </c>
    </row>
    <row r="2" spans="1:7" ht="13.5">
      <c r="A2" s="2" t="s">
        <v>42</v>
      </c>
      <c r="B2" t="s">
        <v>2</v>
      </c>
      <c r="C2" s="1">
        <f>results!F2</f>
        <v>7.2E-09</v>
      </c>
      <c r="D2" t="s">
        <v>4</v>
      </c>
      <c r="E2" t="s">
        <v>7</v>
      </c>
      <c r="F2" s="1">
        <f>results!I2</f>
        <v>910</v>
      </c>
      <c r="G2" t="s">
        <v>5</v>
      </c>
    </row>
    <row r="3" spans="1:7" ht="13.5">
      <c r="A3" s="2" t="s">
        <v>46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11000</v>
      </c>
      <c r="G3" t="s">
        <v>5</v>
      </c>
    </row>
    <row r="4" spans="1:7" ht="13.5">
      <c r="A4" s="2" t="s">
        <v>47</v>
      </c>
      <c r="E4" t="s">
        <v>9</v>
      </c>
      <c r="F4" s="1">
        <f>results!I4</f>
        <v>100000</v>
      </c>
      <c r="G4" t="s">
        <v>5</v>
      </c>
    </row>
    <row r="5" spans="1:5" ht="13.5">
      <c r="A5" s="2" t="s">
        <v>25</v>
      </c>
      <c r="E5" s="2"/>
    </row>
    <row r="6" spans="2:4" ht="13.5">
      <c r="B6" t="s">
        <v>10</v>
      </c>
      <c r="C6">
        <v>20</v>
      </c>
      <c r="D6" t="s">
        <v>11</v>
      </c>
    </row>
    <row r="7" spans="2:3" ht="13.5">
      <c r="B7" t="s">
        <v>12</v>
      </c>
      <c r="C7">
        <f>2*3.14159*C6</f>
        <v>125.6636</v>
      </c>
    </row>
    <row r="9" spans="1:4" ht="13.5">
      <c r="A9" t="s">
        <v>48</v>
      </c>
      <c r="C9" t="s">
        <v>29</v>
      </c>
      <c r="D9" s="1">
        <f>F3+F4-C7*C7*C1*C2*F2*F3*F4</f>
        <v>110960.73508484397</v>
      </c>
    </row>
    <row r="10" spans="1:4" ht="13.5">
      <c r="A10" t="s">
        <v>49</v>
      </c>
      <c r="C10" t="s">
        <v>30</v>
      </c>
      <c r="D10" s="1">
        <f>C7*(C2*F3*F4+(F3+F4)*C1*F2)</f>
        <v>5374.437393419999</v>
      </c>
    </row>
    <row r="11" spans="1:4" ht="13.5">
      <c r="A11" t="s">
        <v>50</v>
      </c>
      <c r="C11" t="s">
        <v>31</v>
      </c>
      <c r="D11" s="1">
        <f>1-C7*C7*C1*C2*F2*F4-C7*C7*C1*C2*F3*F4</f>
        <v>0.9532822038453262</v>
      </c>
    </row>
    <row r="12" spans="1:4" ht="13.5">
      <c r="A12" t="s">
        <v>51</v>
      </c>
      <c r="C12" t="s">
        <v>0</v>
      </c>
      <c r="D12" s="1">
        <f>C7*(C1*F2+C2*F4+C1*F3+C1*F4)</f>
        <v>4.9422174412199995</v>
      </c>
    </row>
    <row r="13" spans="1:4" ht="13.5">
      <c r="A13" t="s">
        <v>52</v>
      </c>
      <c r="C13" t="s">
        <v>32</v>
      </c>
      <c r="D13" s="1">
        <f>C7*C2*F4</f>
        <v>0.090477792</v>
      </c>
    </row>
    <row r="14" spans="1:4" ht="13.5">
      <c r="A14" t="s">
        <v>53</v>
      </c>
      <c r="C14" t="s">
        <v>33</v>
      </c>
      <c r="D14" s="1">
        <f>D11-C7*C3*D12*F1-C7*C3*D10</f>
        <v>-14.195784712207434</v>
      </c>
    </row>
    <row r="15" spans="1:4" ht="13.5">
      <c r="A15" t="s">
        <v>54</v>
      </c>
      <c r="C15" t="s">
        <v>34</v>
      </c>
      <c r="D15" s="1">
        <f>D12+C7*C3*F1*D11+C7*C3*D9</f>
        <v>38.253856604042184</v>
      </c>
    </row>
    <row r="16" spans="1:4" ht="13.5">
      <c r="A16" t="s">
        <v>55</v>
      </c>
      <c r="C16" t="s">
        <v>35</v>
      </c>
      <c r="D16" s="1">
        <f>-C7*C3*D10</f>
        <v>-1.4858165318299017</v>
      </c>
    </row>
    <row r="17" spans="1:4" ht="13.5">
      <c r="A17" t="s">
        <v>56</v>
      </c>
      <c r="C17" t="s">
        <v>36</v>
      </c>
      <c r="D17" s="1">
        <f>C7*C3*D9</f>
        <v>30.67619594469716</v>
      </c>
    </row>
    <row r="18" spans="1:4" ht="13.5">
      <c r="A18" t="s">
        <v>40</v>
      </c>
      <c r="C18" t="s">
        <v>37</v>
      </c>
      <c r="D18" s="1">
        <f>F3+F4</f>
        <v>111000</v>
      </c>
    </row>
    <row r="19" spans="1:4" ht="13.5">
      <c r="A19" t="s">
        <v>41</v>
      </c>
      <c r="C19" t="s">
        <v>38</v>
      </c>
      <c r="D19" s="1">
        <f>D13*F3</f>
        <v>995.255712</v>
      </c>
    </row>
    <row r="21" spans="1:4" ht="13.5">
      <c r="A21" t="s">
        <v>26</v>
      </c>
      <c r="C21" t="s">
        <v>13</v>
      </c>
      <c r="D21" s="1">
        <f>D16*F4</f>
        <v>-148581.65318299018</v>
      </c>
    </row>
    <row r="22" spans="1:4" ht="13.5">
      <c r="A22" t="s">
        <v>27</v>
      </c>
      <c r="C22" t="s">
        <v>14</v>
      </c>
      <c r="D22" s="1">
        <f>D17*F4</f>
        <v>3067619.594469716</v>
      </c>
    </row>
    <row r="23" spans="1:4" ht="13.5">
      <c r="A23" t="s">
        <v>39</v>
      </c>
      <c r="C23" t="s">
        <v>15</v>
      </c>
      <c r="D23" s="1">
        <f>D14*D18-D15*D19</f>
        <v>-1613804.4723462272</v>
      </c>
    </row>
    <row r="24" spans="1:4" ht="13.5">
      <c r="A24" t="s">
        <v>28</v>
      </c>
      <c r="C24" t="s">
        <v>16</v>
      </c>
      <c r="D24" s="1">
        <f>D18*D15+D14*D19</f>
        <v>4232049.647227536</v>
      </c>
    </row>
    <row r="25" spans="1:4" ht="13.5">
      <c r="A25" t="s">
        <v>18</v>
      </c>
      <c r="D25" s="1">
        <f>+SQRT(D21*D21+D22*D22)</f>
        <v>3071215.7990016155</v>
      </c>
    </row>
    <row r="26" spans="1:4" ht="13.5">
      <c r="A26" t="s">
        <v>19</v>
      </c>
      <c r="D26" s="1">
        <f>+SQRT(D23*D23+D24*D24)</f>
        <v>4529305.58602126</v>
      </c>
    </row>
    <row r="27" spans="1:4" ht="13.5">
      <c r="A27" t="s">
        <v>20</v>
      </c>
      <c r="C27" t="s">
        <v>17</v>
      </c>
      <c r="D27" s="1">
        <f>20*LOG(D25/D26)</f>
        <v>-3.3744257940560827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D9" sqref="D9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45</v>
      </c>
      <c r="B1" t="s">
        <v>1</v>
      </c>
      <c r="C1" s="1">
        <f>results!F1</f>
        <v>3.45E-07</v>
      </c>
      <c r="D1" t="s">
        <v>4</v>
      </c>
      <c r="E1" t="s">
        <v>6</v>
      </c>
      <c r="F1" s="1">
        <f>results!I1</f>
        <v>10000</v>
      </c>
      <c r="G1" t="s">
        <v>5</v>
      </c>
    </row>
    <row r="2" spans="1:7" ht="13.5">
      <c r="A2" s="2" t="s">
        <v>42</v>
      </c>
      <c r="B2" t="s">
        <v>2</v>
      </c>
      <c r="C2" s="1">
        <f>results!F2</f>
        <v>7.2E-09</v>
      </c>
      <c r="D2" t="s">
        <v>4</v>
      </c>
      <c r="E2" t="s">
        <v>7</v>
      </c>
      <c r="F2" s="1">
        <f>results!I2</f>
        <v>910</v>
      </c>
      <c r="G2" t="s">
        <v>5</v>
      </c>
    </row>
    <row r="3" spans="1:7" ht="13.5">
      <c r="A3" s="2" t="s">
        <v>46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11000</v>
      </c>
      <c r="G3" t="s">
        <v>5</v>
      </c>
    </row>
    <row r="4" spans="1:7" ht="13.5">
      <c r="A4" s="2" t="s">
        <v>47</v>
      </c>
      <c r="E4" t="s">
        <v>9</v>
      </c>
      <c r="F4" s="1">
        <f>results!I4</f>
        <v>100000</v>
      </c>
      <c r="G4" t="s">
        <v>5</v>
      </c>
    </row>
    <row r="5" spans="1:5" ht="13.5">
      <c r="A5" s="2" t="s">
        <v>25</v>
      </c>
      <c r="E5" s="2"/>
    </row>
    <row r="6" spans="2:4" ht="13.5">
      <c r="B6" t="s">
        <v>10</v>
      </c>
      <c r="C6">
        <v>100</v>
      </c>
      <c r="D6" t="s">
        <v>11</v>
      </c>
    </row>
    <row r="7" spans="2:3" ht="13.5">
      <c r="B7" t="s">
        <v>12</v>
      </c>
      <c r="C7">
        <f>2*3.14159*C6</f>
        <v>628.318</v>
      </c>
    </row>
    <row r="9" spans="1:4" ht="13.5">
      <c r="A9" t="s">
        <v>48</v>
      </c>
      <c r="C9" t="s">
        <v>29</v>
      </c>
      <c r="D9" s="1">
        <f>F3+F4-C7*C7*C1*C2*F2*F3*F4</f>
        <v>110018.37712109931</v>
      </c>
    </row>
    <row r="10" spans="1:4" ht="13.5">
      <c r="A10" t="s">
        <v>49</v>
      </c>
      <c r="C10" t="s">
        <v>30</v>
      </c>
      <c r="D10" s="1">
        <f>C7*(C2*F3*F4+(F3+F4)*C1*F2)</f>
        <v>26872.186967099995</v>
      </c>
    </row>
    <row r="11" spans="1:4" ht="13.5">
      <c r="A11" t="s">
        <v>50</v>
      </c>
      <c r="C11" t="s">
        <v>31</v>
      </c>
      <c r="D11" s="1">
        <f>1-C7*C7*C1*C2*F2*F4-C7*C7*C1*C2*F3*F4</f>
        <v>-0.1679449038668427</v>
      </c>
    </row>
    <row r="12" spans="1:4" ht="13.5">
      <c r="A12" t="s">
        <v>51</v>
      </c>
      <c r="C12" t="s">
        <v>0</v>
      </c>
      <c r="D12" s="1">
        <f>C7*(C1*F2+C2*F4+C1*F3+C1*F4)</f>
        <v>24.711087206099997</v>
      </c>
    </row>
    <row r="13" spans="1:4" ht="13.5">
      <c r="A13" t="s">
        <v>52</v>
      </c>
      <c r="C13" t="s">
        <v>32</v>
      </c>
      <c r="D13" s="1">
        <f>C7*C2*F4</f>
        <v>0.45238895999999995</v>
      </c>
    </row>
    <row r="14" spans="1:4" ht="13.5">
      <c r="A14" t="s">
        <v>53</v>
      </c>
      <c r="C14" t="s">
        <v>33</v>
      </c>
      <c r="D14" s="1">
        <f>D11-C7*C3*D12*F1-C7*C3*D10</f>
        <v>-378.8946178051858</v>
      </c>
    </row>
    <row r="15" spans="1:4" ht="13.5">
      <c r="A15" t="s">
        <v>54</v>
      </c>
      <c r="C15" t="s">
        <v>34</v>
      </c>
      <c r="D15" s="1">
        <f>D12+C7*C3*F1*D11+C7*C3*D9</f>
        <v>174.467944158873</v>
      </c>
    </row>
    <row r="16" spans="1:4" ht="13.5">
      <c r="A16" t="s">
        <v>55</v>
      </c>
      <c r="C16" t="s">
        <v>35</v>
      </c>
      <c r="D16" s="1">
        <f>-C7*C3*D10</f>
        <v>-37.14541329574754</v>
      </c>
    </row>
    <row r="17" spans="1:4" ht="13.5">
      <c r="A17" t="s">
        <v>56</v>
      </c>
      <c r="C17" t="s">
        <v>36</v>
      </c>
      <c r="D17" s="1">
        <f>C7*C3*D9</f>
        <v>152.07835868714474</v>
      </c>
    </row>
    <row r="18" spans="1:4" ht="13.5">
      <c r="A18" t="s">
        <v>40</v>
      </c>
      <c r="C18" t="s">
        <v>37</v>
      </c>
      <c r="D18" s="1">
        <f>F3+F4</f>
        <v>111000</v>
      </c>
    </row>
    <row r="19" spans="1:4" ht="13.5">
      <c r="A19" t="s">
        <v>41</v>
      </c>
      <c r="C19" t="s">
        <v>38</v>
      </c>
      <c r="D19" s="1">
        <f>D13*F3</f>
        <v>4976.27856</v>
      </c>
    </row>
    <row r="21" spans="1:4" ht="13.5">
      <c r="A21" t="s">
        <v>26</v>
      </c>
      <c r="C21" t="s">
        <v>13</v>
      </c>
      <c r="D21" s="1">
        <f>D16*F4</f>
        <v>-3714541.329574754</v>
      </c>
    </row>
    <row r="22" spans="1:4" ht="13.5">
      <c r="A22" t="s">
        <v>27</v>
      </c>
      <c r="C22" t="s">
        <v>14</v>
      </c>
      <c r="D22" s="1">
        <f>D17*F4</f>
        <v>15207835.868714474</v>
      </c>
    </row>
    <row r="23" spans="1:4" ht="13.5">
      <c r="A23" t="s">
        <v>39</v>
      </c>
      <c r="C23" t="s">
        <v>15</v>
      </c>
      <c r="D23" s="1">
        <f>D14*D18-D15*D19</f>
        <v>-42925503.66630071</v>
      </c>
    </row>
    <row r="24" spans="1:4" ht="13.5">
      <c r="A24" t="s">
        <v>28</v>
      </c>
      <c r="C24" t="s">
        <v>16</v>
      </c>
      <c r="D24" s="1">
        <f>D18*D15+D14*D19</f>
        <v>17480456.638551563</v>
      </c>
    </row>
    <row r="25" spans="1:4" ht="13.5">
      <c r="A25" t="s">
        <v>18</v>
      </c>
      <c r="D25" s="1">
        <f>+SQRT(D21*D21+D22*D22)</f>
        <v>15654906.23091935</v>
      </c>
    </row>
    <row r="26" spans="1:4" ht="13.5">
      <c r="A26" t="s">
        <v>19</v>
      </c>
      <c r="D26" s="1">
        <f>+SQRT(D23*D23+D24*D24)</f>
        <v>46348303.41337077</v>
      </c>
    </row>
    <row r="27" spans="1:4" ht="13.5">
      <c r="A27" t="s">
        <v>20</v>
      </c>
      <c r="C27" t="s">
        <v>17</v>
      </c>
      <c r="D27" s="1">
        <f>20*LOG(D25/D26)</f>
        <v>-9.42766741428245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00390625" defaultRowHeight="13.5"/>
  <cols>
    <col min="1" max="1" width="35.87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45</v>
      </c>
      <c r="B1" t="s">
        <v>1</v>
      </c>
      <c r="C1" s="1">
        <f>results!F1</f>
        <v>3.45E-07</v>
      </c>
      <c r="D1" t="s">
        <v>4</v>
      </c>
      <c r="E1" t="s">
        <v>6</v>
      </c>
      <c r="F1" s="1">
        <f>results!I1</f>
        <v>10000</v>
      </c>
      <c r="G1" t="s">
        <v>5</v>
      </c>
    </row>
    <row r="2" spans="1:7" ht="13.5">
      <c r="A2" s="2" t="s">
        <v>42</v>
      </c>
      <c r="B2" t="s">
        <v>2</v>
      </c>
      <c r="C2" s="1">
        <f>results!F2</f>
        <v>7.2E-09</v>
      </c>
      <c r="D2" t="s">
        <v>4</v>
      </c>
      <c r="E2" t="s">
        <v>7</v>
      </c>
      <c r="F2" s="1">
        <f>results!I2</f>
        <v>910</v>
      </c>
      <c r="G2" t="s">
        <v>5</v>
      </c>
    </row>
    <row r="3" spans="1:7" ht="13.5">
      <c r="A3" s="2" t="s">
        <v>46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11000</v>
      </c>
      <c r="G3" t="s">
        <v>5</v>
      </c>
    </row>
    <row r="4" spans="1:7" ht="13.5">
      <c r="A4" s="2" t="s">
        <v>47</v>
      </c>
      <c r="E4" t="s">
        <v>9</v>
      </c>
      <c r="F4" s="1">
        <f>results!I4</f>
        <v>100000</v>
      </c>
      <c r="G4" t="s">
        <v>5</v>
      </c>
    </row>
    <row r="5" spans="1:5" ht="13.5">
      <c r="A5" s="2" t="s">
        <v>25</v>
      </c>
      <c r="E5" s="2"/>
    </row>
    <row r="6" spans="2:4" ht="13.5">
      <c r="B6" t="s">
        <v>10</v>
      </c>
      <c r="C6">
        <v>1027</v>
      </c>
      <c r="D6" t="s">
        <v>11</v>
      </c>
    </row>
    <row r="7" spans="2:3" ht="13.5">
      <c r="B7" t="s">
        <v>12</v>
      </c>
      <c r="C7">
        <f>2*3.14159*C6</f>
        <v>6452.82586</v>
      </c>
    </row>
    <row r="9" spans="1:4" ht="13.5">
      <c r="A9" t="s">
        <v>48</v>
      </c>
      <c r="C9" t="s">
        <v>29</v>
      </c>
      <c r="D9" s="1">
        <f>F3+F4-C7*C7*C1*C2*F2*F3*F4</f>
        <v>7465.3882559964695</v>
      </c>
    </row>
    <row r="10" spans="1:4" ht="13.5">
      <c r="A10" t="s">
        <v>49</v>
      </c>
      <c r="C10" t="s">
        <v>30</v>
      </c>
      <c r="D10" s="1">
        <f>C7*(C2*F3*F4+(F3+F4)*C1*F2)</f>
        <v>275977.360152117</v>
      </c>
    </row>
    <row r="11" spans="1:4" ht="13.5">
      <c r="A11" t="s">
        <v>50</v>
      </c>
      <c r="C11" t="s">
        <v>31</v>
      </c>
      <c r="D11" s="1">
        <f>1-C7*C7*C1*C2*F2*F4-C7*C7*C1*C2*F3*F4</f>
        <v>-122.18653605105715</v>
      </c>
    </row>
    <row r="12" spans="1:4" ht="13.5">
      <c r="A12" t="s">
        <v>51</v>
      </c>
      <c r="C12" t="s">
        <v>0</v>
      </c>
      <c r="D12" s="1">
        <f>C7*(C1*F2+C2*F4+C1*F3+C1*F4)</f>
        <v>253.78286560664696</v>
      </c>
    </row>
    <row r="13" spans="1:4" ht="13.5">
      <c r="A13" t="s">
        <v>52</v>
      </c>
      <c r="C13" t="s">
        <v>32</v>
      </c>
      <c r="D13" s="1">
        <f>C7*C2*F4</f>
        <v>4.6460346192</v>
      </c>
    </row>
    <row r="14" spans="1:4" ht="13.5">
      <c r="A14" t="s">
        <v>53</v>
      </c>
      <c r="C14" t="s">
        <v>33</v>
      </c>
      <c r="D14" s="1">
        <f>D11-C7*C3*D12*F1-C7*C3*D10</f>
        <v>-40067.58703430459</v>
      </c>
    </row>
    <row r="15" spans="1:4" ht="13.5">
      <c r="A15" t="s">
        <v>54</v>
      </c>
      <c r="C15" t="s">
        <v>34</v>
      </c>
      <c r="D15" s="1">
        <f>D12+C7*C3*F1*D11+C7*C3*D9</f>
        <v>-16986.102534158083</v>
      </c>
    </row>
    <row r="16" spans="1:4" ht="13.5">
      <c r="A16" t="s">
        <v>55</v>
      </c>
      <c r="C16" t="s">
        <v>35</v>
      </c>
      <c r="D16" s="1">
        <f>-C7*C3*D10</f>
        <v>-3917.834462001051</v>
      </c>
    </row>
    <row r="17" spans="1:4" ht="13.5">
      <c r="A17" t="s">
        <v>56</v>
      </c>
      <c r="C17" t="s">
        <v>36</v>
      </c>
      <c r="D17" s="1">
        <f>C7*C3*D9</f>
        <v>105.98027086511551</v>
      </c>
    </row>
    <row r="18" spans="1:4" ht="13.5">
      <c r="A18" t="s">
        <v>40</v>
      </c>
      <c r="C18" t="s">
        <v>37</v>
      </c>
      <c r="D18" s="1">
        <f>F3+F4</f>
        <v>111000</v>
      </c>
    </row>
    <row r="19" spans="1:4" ht="13.5">
      <c r="A19" t="s">
        <v>41</v>
      </c>
      <c r="C19" t="s">
        <v>38</v>
      </c>
      <c r="D19" s="1">
        <f>D13*F3</f>
        <v>51106.3808112</v>
      </c>
    </row>
    <row r="21" spans="1:4" ht="13.5">
      <c r="A21" t="s">
        <v>26</v>
      </c>
      <c r="C21" t="s">
        <v>13</v>
      </c>
      <c r="D21" s="1">
        <f>D16*F4</f>
        <v>-391783446.20010513</v>
      </c>
    </row>
    <row r="22" spans="1:4" ht="13.5">
      <c r="A22" t="s">
        <v>27</v>
      </c>
      <c r="C22" t="s">
        <v>14</v>
      </c>
      <c r="D22" s="1">
        <f>D17*F4</f>
        <v>10598027.086511552</v>
      </c>
    </row>
    <row r="23" spans="1:4" ht="13.5">
      <c r="A23" t="s">
        <v>39</v>
      </c>
      <c r="C23" t="s">
        <v>15</v>
      </c>
      <c r="D23" s="1">
        <f>D14*D18-D15*D19</f>
        <v>-3579403936.1990376</v>
      </c>
    </row>
    <row r="24" spans="1:4" ht="13.5">
      <c r="A24" t="s">
        <v>28</v>
      </c>
      <c r="C24" t="s">
        <v>16</v>
      </c>
      <c r="D24" s="1">
        <f>D18*D15+D14*D19</f>
        <v>-3933166742.4526167</v>
      </c>
    </row>
    <row r="25" spans="1:4" ht="13.5">
      <c r="A25" t="s">
        <v>18</v>
      </c>
      <c r="D25" s="1">
        <f>+SQRT(D21*D21+D22*D22)</f>
        <v>391926762.15660125</v>
      </c>
    </row>
    <row r="26" spans="1:4" ht="13.5">
      <c r="A26" t="s">
        <v>19</v>
      </c>
      <c r="D26" s="1">
        <f>+SQRT(D23*D23+D24*D24)</f>
        <v>5318076077.155393</v>
      </c>
    </row>
    <row r="27" spans="1:4" ht="13.5">
      <c r="A27" t="s">
        <v>20</v>
      </c>
      <c r="C27" t="s">
        <v>17</v>
      </c>
      <c r="D27" s="1">
        <f>20*LOG(D25/D26)</f>
        <v>-22.65099252251985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C4" sqref="C4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45</v>
      </c>
      <c r="B1" t="s">
        <v>1</v>
      </c>
      <c r="C1" s="1">
        <f>results!F1</f>
        <v>3.45E-07</v>
      </c>
      <c r="D1" t="s">
        <v>4</v>
      </c>
      <c r="E1" t="s">
        <v>6</v>
      </c>
      <c r="F1" s="1">
        <f>results!I1</f>
        <v>10000</v>
      </c>
      <c r="G1" t="s">
        <v>5</v>
      </c>
    </row>
    <row r="2" spans="1:7" ht="13.5">
      <c r="A2" s="2" t="s">
        <v>42</v>
      </c>
      <c r="B2" t="s">
        <v>2</v>
      </c>
      <c r="C2" s="1">
        <f>results!F2</f>
        <v>7.2E-09</v>
      </c>
      <c r="D2" t="s">
        <v>4</v>
      </c>
      <c r="E2" t="s">
        <v>7</v>
      </c>
      <c r="F2" s="1">
        <f>results!I2</f>
        <v>910</v>
      </c>
      <c r="G2" t="s">
        <v>5</v>
      </c>
    </row>
    <row r="3" spans="1:7" ht="13.5">
      <c r="A3" s="2" t="s">
        <v>46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11000</v>
      </c>
      <c r="G3" t="s">
        <v>5</v>
      </c>
    </row>
    <row r="4" spans="1:7" ht="13.5">
      <c r="A4" s="2" t="s">
        <v>47</v>
      </c>
      <c r="E4" t="s">
        <v>9</v>
      </c>
      <c r="F4" s="1">
        <f>results!I4</f>
        <v>100000</v>
      </c>
      <c r="G4" t="s">
        <v>5</v>
      </c>
    </row>
    <row r="5" spans="1:5" ht="13.5">
      <c r="A5" s="2" t="s">
        <v>25</v>
      </c>
      <c r="E5" s="2"/>
    </row>
    <row r="6" spans="2:4" ht="13.5">
      <c r="B6" t="s">
        <v>10</v>
      </c>
      <c r="C6">
        <v>20000</v>
      </c>
      <c r="D6" t="s">
        <v>11</v>
      </c>
    </row>
    <row r="7" spans="2:3" ht="13.5">
      <c r="B7" t="s">
        <v>12</v>
      </c>
      <c r="C7">
        <f>2*3.14159*C6</f>
        <v>125663.59999999999</v>
      </c>
    </row>
    <row r="9" spans="1:4" ht="13.5">
      <c r="A9" t="s">
        <v>48</v>
      </c>
      <c r="C9" t="s">
        <v>29</v>
      </c>
      <c r="D9" s="1">
        <f>F3+F4-C7*C7*C1*C2*F2*F3*F4</f>
        <v>-39153915.1560272</v>
      </c>
    </row>
    <row r="10" spans="1:4" ht="13.5">
      <c r="A10" t="s">
        <v>49</v>
      </c>
      <c r="C10" t="s">
        <v>30</v>
      </c>
      <c r="D10" s="1">
        <f>C7*(C2*F3*F4+(F3+F4)*C1*F2)</f>
        <v>5374437.393419999</v>
      </c>
    </row>
    <row r="11" spans="1:4" ht="13.5">
      <c r="A11" t="s">
        <v>50</v>
      </c>
      <c r="C11" t="s">
        <v>31</v>
      </c>
      <c r="D11" s="1">
        <f>1-C7*C7*C1*C2*F2*F4-C7*C7*C1*C2*F3*F4</f>
        <v>-46716.79615467371</v>
      </c>
    </row>
    <row r="12" spans="1:4" ht="13.5">
      <c r="A12" t="s">
        <v>51</v>
      </c>
      <c r="C12" t="s">
        <v>0</v>
      </c>
      <c r="D12" s="1">
        <f>C7*(C1*F2+C2*F4+C1*F3+C1*F4)</f>
        <v>4942.217441219999</v>
      </c>
    </row>
    <row r="13" spans="1:4" ht="13.5">
      <c r="A13" t="s">
        <v>52</v>
      </c>
      <c r="C13" t="s">
        <v>32</v>
      </c>
      <c r="D13" s="1">
        <f>C7*C2*F4</f>
        <v>90.477792</v>
      </c>
    </row>
    <row r="14" spans="1:4" ht="13.5">
      <c r="A14" t="s">
        <v>53</v>
      </c>
      <c r="C14" t="s">
        <v>33</v>
      </c>
      <c r="D14" s="1">
        <f>D11-C7*C3*D12*F1-C7*C3*D10</f>
        <v>-15195783.712207431</v>
      </c>
    </row>
    <row r="15" spans="1:4" ht="13.5">
      <c r="A15" t="s">
        <v>54</v>
      </c>
      <c r="C15" t="s">
        <v>34</v>
      </c>
      <c r="D15" s="1">
        <f>D12+C7*C3*F1*D11+C7*C3*D9</f>
        <v>-139972763.31005484</v>
      </c>
    </row>
    <row r="16" spans="1:4" ht="13.5">
      <c r="A16" t="s">
        <v>55</v>
      </c>
      <c r="C16" t="s">
        <v>35</v>
      </c>
      <c r="D16" s="1">
        <f>-C7*C3*D10</f>
        <v>-1485816.5318299013</v>
      </c>
    </row>
    <row r="17" spans="1:4" ht="13.5">
      <c r="A17" t="s">
        <v>56</v>
      </c>
      <c r="C17" t="s">
        <v>36</v>
      </c>
      <c r="D17" s="1">
        <f>C7*C3*D9</f>
        <v>-10824488.251722066</v>
      </c>
    </row>
    <row r="18" spans="1:4" ht="13.5">
      <c r="A18" t="s">
        <v>40</v>
      </c>
      <c r="C18" t="s">
        <v>37</v>
      </c>
      <c r="D18" s="1">
        <f>F3+F4</f>
        <v>111000</v>
      </c>
    </row>
    <row r="19" spans="1:4" ht="13.5">
      <c r="A19" t="s">
        <v>41</v>
      </c>
      <c r="C19" t="s">
        <v>38</v>
      </c>
      <c r="D19" s="1">
        <f>D13*F3</f>
        <v>995255.7119999999</v>
      </c>
    </row>
    <row r="21" spans="1:4" ht="13.5">
      <c r="A21" t="s">
        <v>26</v>
      </c>
      <c r="C21" t="s">
        <v>13</v>
      </c>
      <c r="D21" s="1">
        <f>D16*F4</f>
        <v>-148581653182.9901</v>
      </c>
    </row>
    <row r="22" spans="1:4" ht="13.5">
      <c r="A22" t="s">
        <v>27</v>
      </c>
      <c r="C22" t="s">
        <v>14</v>
      </c>
      <c r="D22" s="1">
        <f>D17*F4</f>
        <v>-1082448825172.2065</v>
      </c>
    </row>
    <row r="23" spans="1:4" ht="13.5">
      <c r="A23" t="s">
        <v>39</v>
      </c>
      <c r="C23" t="s">
        <v>15</v>
      </c>
      <c r="D23" s="1">
        <f>D14*D18-D15*D19</f>
        <v>137621960216701.06</v>
      </c>
    </row>
    <row r="24" spans="1:4" ht="13.5">
      <c r="A24" t="s">
        <v>28</v>
      </c>
      <c r="C24" t="s">
        <v>16</v>
      </c>
      <c r="D24" s="1">
        <f>D18*D15+D14*D19</f>
        <v>-30660667265307.098</v>
      </c>
    </row>
    <row r="25" spans="1:4" ht="13.5">
      <c r="A25" t="s">
        <v>18</v>
      </c>
      <c r="D25" s="1">
        <f>+SQRT(D21*D21+D22*D22)</f>
        <v>1092598721754.3688</v>
      </c>
    </row>
    <row r="26" spans="1:4" ht="13.5">
      <c r="A26" t="s">
        <v>19</v>
      </c>
      <c r="D26" s="1">
        <f>+SQRT(D23*D23+D24*D24)</f>
        <v>140996029912338.75</v>
      </c>
    </row>
    <row r="27" spans="1:4" ht="13.5">
      <c r="A27" t="s">
        <v>20</v>
      </c>
      <c r="C27" t="s">
        <v>17</v>
      </c>
      <c r="D27" s="1">
        <f>20*LOG(D25/D26)</f>
        <v>-42.214923922268724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C4" sqref="C4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45</v>
      </c>
      <c r="B1" t="s">
        <v>1</v>
      </c>
      <c r="C1" s="1">
        <f>results!F1</f>
        <v>3.45E-07</v>
      </c>
      <c r="D1" t="s">
        <v>4</v>
      </c>
      <c r="E1" t="s">
        <v>6</v>
      </c>
      <c r="F1" s="1">
        <f>results!I1</f>
        <v>10000</v>
      </c>
      <c r="G1" t="s">
        <v>5</v>
      </c>
    </row>
    <row r="2" spans="1:7" ht="13.5">
      <c r="A2" s="2" t="s">
        <v>42</v>
      </c>
      <c r="B2" t="s">
        <v>2</v>
      </c>
      <c r="C2" s="1">
        <f>results!F2</f>
        <v>7.2E-09</v>
      </c>
      <c r="D2" t="s">
        <v>4</v>
      </c>
      <c r="E2" t="s">
        <v>7</v>
      </c>
      <c r="F2" s="1">
        <f>results!I2</f>
        <v>910</v>
      </c>
      <c r="G2" t="s">
        <v>5</v>
      </c>
    </row>
    <row r="3" spans="1:7" ht="13.5">
      <c r="A3" s="2" t="s">
        <v>46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11000</v>
      </c>
      <c r="G3" t="s">
        <v>5</v>
      </c>
    </row>
    <row r="4" spans="1:7" ht="13.5">
      <c r="A4" s="2" t="s">
        <v>47</v>
      </c>
      <c r="E4" t="s">
        <v>9</v>
      </c>
      <c r="F4" s="1">
        <f>results!I4</f>
        <v>100000</v>
      </c>
      <c r="G4" t="s">
        <v>5</v>
      </c>
    </row>
    <row r="5" spans="1:5" ht="13.5">
      <c r="A5" s="2" t="s">
        <v>25</v>
      </c>
      <c r="E5" s="2"/>
    </row>
    <row r="6" spans="2:4" ht="13.5">
      <c r="B6" t="s">
        <v>10</v>
      </c>
      <c r="C6">
        <v>15000</v>
      </c>
      <c r="D6" t="s">
        <v>11</v>
      </c>
    </row>
    <row r="7" spans="2:3" ht="13.5">
      <c r="B7" t="s">
        <v>12</v>
      </c>
      <c r="C7">
        <f>2*3.14159*C6</f>
        <v>94247.7</v>
      </c>
    </row>
    <row r="9" spans="1:4" ht="13.5">
      <c r="A9" t="s">
        <v>48</v>
      </c>
      <c r="C9" t="s">
        <v>29</v>
      </c>
      <c r="D9" s="1">
        <f>F3+F4-C7*C7*C1*C2*F2*F3*F4</f>
        <v>-21975514.7752653</v>
      </c>
    </row>
    <row r="10" spans="1:4" ht="13.5">
      <c r="A10" t="s">
        <v>49</v>
      </c>
      <c r="C10" t="s">
        <v>30</v>
      </c>
      <c r="D10" s="1">
        <f>C7*(C2*F3*F4+(F3+F4)*C1*F2)</f>
        <v>4030828.0450649993</v>
      </c>
    </row>
    <row r="11" spans="1:4" ht="13.5">
      <c r="A11" t="s">
        <v>50</v>
      </c>
      <c r="C11" t="s">
        <v>31</v>
      </c>
      <c r="D11" s="1">
        <f>1-C7*C7*C1*C2*F2*F4-C7*C7*C1*C2*F3*F4</f>
        <v>-26277.76033700396</v>
      </c>
    </row>
    <row r="12" spans="1:4" ht="13.5">
      <c r="A12" t="s">
        <v>51</v>
      </c>
      <c r="C12" t="s">
        <v>0</v>
      </c>
      <c r="D12" s="1">
        <f>C7*(C1*F2+C2*F4+C1*F3+C1*F4)</f>
        <v>3706.6630809149992</v>
      </c>
    </row>
    <row r="13" spans="1:4" ht="13.5">
      <c r="A13" t="s">
        <v>52</v>
      </c>
      <c r="C13" t="s">
        <v>32</v>
      </c>
      <c r="D13" s="1">
        <f>C7*C2*F4</f>
        <v>67.85834399999999</v>
      </c>
    </row>
    <row r="14" spans="1:4" ht="13.5">
      <c r="A14" t="s">
        <v>53</v>
      </c>
      <c r="C14" t="s">
        <v>33</v>
      </c>
      <c r="D14" s="1">
        <f>D11-C7*C3*D12*F1-C7*C3*D10</f>
        <v>-8547627.90061668</v>
      </c>
    </row>
    <row r="15" spans="1:4" ht="13.5">
      <c r="A15" t="s">
        <v>54</v>
      </c>
      <c r="C15" t="s">
        <v>34</v>
      </c>
      <c r="D15" s="1">
        <f>D12+C7*C3*F1*D11+C7*C3*D9</f>
        <v>-59038411.53357024</v>
      </c>
    </row>
    <row r="16" spans="1:4" ht="13.5">
      <c r="A16" t="s">
        <v>55</v>
      </c>
      <c r="C16" t="s">
        <v>35</v>
      </c>
      <c r="D16" s="1">
        <f>-C7*C3*D10</f>
        <v>-835771.7991543196</v>
      </c>
    </row>
    <row r="17" spans="1:4" ht="13.5">
      <c r="A17" t="s">
        <v>56</v>
      </c>
      <c r="C17" t="s">
        <v>36</v>
      </c>
      <c r="D17" s="1">
        <f>C7*C3*D9</f>
        <v>-4556511.792546497</v>
      </c>
    </row>
    <row r="18" spans="1:4" ht="13.5">
      <c r="A18" t="s">
        <v>40</v>
      </c>
      <c r="C18" t="s">
        <v>37</v>
      </c>
      <c r="D18" s="1">
        <f>F3+F4</f>
        <v>111000</v>
      </c>
    </row>
    <row r="19" spans="1:4" ht="13.5">
      <c r="A19" t="s">
        <v>41</v>
      </c>
      <c r="C19" t="s">
        <v>38</v>
      </c>
      <c r="D19" s="1">
        <f>D13*F3</f>
        <v>746441.7839999999</v>
      </c>
    </row>
    <row r="21" spans="1:4" ht="13.5">
      <c r="A21" t="s">
        <v>26</v>
      </c>
      <c r="C21" t="s">
        <v>13</v>
      </c>
      <c r="D21" s="1">
        <f>D16*F4</f>
        <v>-83577179915.43196</v>
      </c>
    </row>
    <row r="22" spans="1:4" ht="13.5">
      <c r="A22" t="s">
        <v>27</v>
      </c>
      <c r="C22" t="s">
        <v>14</v>
      </c>
      <c r="D22" s="1">
        <f>D17*F4</f>
        <v>-455651179254.64966</v>
      </c>
    </row>
    <row r="23" spans="1:4" ht="13.5">
      <c r="A23" t="s">
        <v>39</v>
      </c>
      <c r="C23" t="s">
        <v>15</v>
      </c>
      <c r="D23" s="1">
        <f>D14*D18-D15*D19</f>
        <v>43119950532675.88</v>
      </c>
    </row>
    <row r="24" spans="1:4" ht="13.5">
      <c r="A24" t="s">
        <v>28</v>
      </c>
      <c r="C24" t="s">
        <v>16</v>
      </c>
      <c r="D24" s="1">
        <f>D18*D15+D14*D19</f>
        <v>-12933570299330.783</v>
      </c>
    </row>
    <row r="25" spans="1:4" ht="13.5">
      <c r="A25" t="s">
        <v>18</v>
      </c>
      <c r="D25" s="1">
        <f>+SQRT(D21*D21+D22*D22)</f>
        <v>463252784296.8344</v>
      </c>
    </row>
    <row r="26" spans="1:4" ht="13.5">
      <c r="A26" t="s">
        <v>19</v>
      </c>
      <c r="D26" s="1">
        <f>+SQRT(D23*D23+D24*D24)</f>
        <v>45017856175390.516</v>
      </c>
    </row>
    <row r="27" spans="1:4" ht="13.5">
      <c r="A27" t="s">
        <v>20</v>
      </c>
      <c r="C27" t="s">
        <v>17</v>
      </c>
      <c r="D27" s="1">
        <f>20*LOG(D25/D26)</f>
        <v>-39.751335421799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C4" sqref="C4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45</v>
      </c>
      <c r="B1" t="s">
        <v>1</v>
      </c>
      <c r="C1" s="1">
        <f>results!F1</f>
        <v>3.45E-07</v>
      </c>
      <c r="D1" t="s">
        <v>4</v>
      </c>
      <c r="E1" t="s">
        <v>6</v>
      </c>
      <c r="F1" s="1">
        <f>results!I1</f>
        <v>10000</v>
      </c>
      <c r="G1" t="s">
        <v>5</v>
      </c>
    </row>
    <row r="2" spans="1:7" ht="13.5">
      <c r="A2" s="2" t="s">
        <v>42</v>
      </c>
      <c r="B2" t="s">
        <v>2</v>
      </c>
      <c r="C2" s="1">
        <f>results!F2</f>
        <v>7.2E-09</v>
      </c>
      <c r="D2" t="s">
        <v>4</v>
      </c>
      <c r="E2" t="s">
        <v>7</v>
      </c>
      <c r="F2" s="1">
        <f>results!I2</f>
        <v>910</v>
      </c>
      <c r="G2" t="s">
        <v>5</v>
      </c>
    </row>
    <row r="3" spans="1:7" ht="13.5">
      <c r="A3" s="2" t="s">
        <v>46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11000</v>
      </c>
      <c r="G3" t="s">
        <v>5</v>
      </c>
    </row>
    <row r="4" spans="1:7" ht="13.5">
      <c r="A4" s="2" t="s">
        <v>47</v>
      </c>
      <c r="E4" t="s">
        <v>9</v>
      </c>
      <c r="F4" s="1">
        <f>results!I4</f>
        <v>100000</v>
      </c>
      <c r="G4" t="s">
        <v>5</v>
      </c>
    </row>
    <row r="5" spans="1:5" ht="13.5">
      <c r="A5" s="2" t="s">
        <v>25</v>
      </c>
      <c r="E5" s="2"/>
    </row>
    <row r="6" spans="2:4" ht="13.5">
      <c r="B6" t="s">
        <v>10</v>
      </c>
      <c r="C6">
        <v>12000</v>
      </c>
      <c r="D6" t="s">
        <v>11</v>
      </c>
    </row>
    <row r="7" spans="2:3" ht="13.5">
      <c r="B7" t="s">
        <v>12</v>
      </c>
      <c r="C7">
        <f>2*3.14159*C6</f>
        <v>75398.16</v>
      </c>
    </row>
    <row r="9" spans="1:4" ht="13.5">
      <c r="A9" t="s">
        <v>48</v>
      </c>
      <c r="C9" t="s">
        <v>29</v>
      </c>
      <c r="D9" s="1">
        <f>F3+F4-C7*C7*C1*C2*F2*F3*F4</f>
        <v>-14024369.456169792</v>
      </c>
    </row>
    <row r="10" spans="1:4" ht="13.5">
      <c r="A10" t="s">
        <v>49</v>
      </c>
      <c r="C10" t="s">
        <v>30</v>
      </c>
      <c r="D10" s="1">
        <f>C7*(C2*F3*F4+(F3+F4)*C1*F2)</f>
        <v>3224662.4360519997</v>
      </c>
    </row>
    <row r="11" spans="1:4" ht="13.5">
      <c r="A11" t="s">
        <v>50</v>
      </c>
      <c r="C11" t="s">
        <v>31</v>
      </c>
      <c r="D11" s="1">
        <f>1-C7*C7*C1*C2*F2*F4-C7*C7*C1*C2*F3*F4</f>
        <v>-16817.40661568254</v>
      </c>
    </row>
    <row r="12" spans="1:4" ht="13.5">
      <c r="A12" t="s">
        <v>51</v>
      </c>
      <c r="C12" t="s">
        <v>0</v>
      </c>
      <c r="D12" s="1">
        <f>C7*(C1*F2+C2*F4+C1*F3+C1*F4)</f>
        <v>2965.3304647319997</v>
      </c>
    </row>
    <row r="13" spans="1:4" ht="13.5">
      <c r="A13" t="s">
        <v>52</v>
      </c>
      <c r="C13" t="s">
        <v>32</v>
      </c>
      <c r="D13" s="1">
        <f>C7*C2*F4</f>
        <v>54.286675200000005</v>
      </c>
    </row>
    <row r="14" spans="1:4" ht="13.5">
      <c r="A14" t="s">
        <v>53</v>
      </c>
      <c r="C14" t="s">
        <v>33</v>
      </c>
      <c r="D14" s="1">
        <f>D11-C7*C3*D12*F1-C7*C3*D10</f>
        <v>-5470481.496394677</v>
      </c>
    </row>
    <row r="15" spans="1:4" ht="13.5">
      <c r="A15" t="s">
        <v>54</v>
      </c>
      <c r="C15" t="s">
        <v>34</v>
      </c>
      <c r="D15" s="1">
        <f>D12+C7*C3*F1*D11+C7*C3*D9</f>
        <v>-30219373.629751556</v>
      </c>
    </row>
    <row r="16" spans="1:4" ht="13.5">
      <c r="A16" t="s">
        <v>55</v>
      </c>
      <c r="C16" t="s">
        <v>35</v>
      </c>
      <c r="D16" s="1">
        <f>-C7*C3*D10</f>
        <v>-534893.9514587646</v>
      </c>
    </row>
    <row r="17" spans="1:4" ht="13.5">
      <c r="A17" t="s">
        <v>56</v>
      </c>
      <c r="C17" t="s">
        <v>36</v>
      </c>
      <c r="D17" s="1">
        <f>C7*C3*D9</f>
        <v>-2326305.6347418865</v>
      </c>
    </row>
    <row r="18" spans="1:4" ht="13.5">
      <c r="A18" t="s">
        <v>40</v>
      </c>
      <c r="C18" t="s">
        <v>37</v>
      </c>
      <c r="D18" s="1">
        <f>F3+F4</f>
        <v>111000</v>
      </c>
    </row>
    <row r="19" spans="1:4" ht="13.5">
      <c r="A19" t="s">
        <v>41</v>
      </c>
      <c r="C19" t="s">
        <v>38</v>
      </c>
      <c r="D19" s="1">
        <f>D13*F3</f>
        <v>597153.4272</v>
      </c>
    </row>
    <row r="21" spans="1:4" ht="13.5">
      <c r="A21" t="s">
        <v>26</v>
      </c>
      <c r="C21" t="s">
        <v>13</v>
      </c>
      <c r="D21" s="1">
        <f>D16*F4</f>
        <v>-53489395145.876465</v>
      </c>
    </row>
    <row r="22" spans="1:4" ht="13.5">
      <c r="A22" t="s">
        <v>27</v>
      </c>
      <c r="C22" t="s">
        <v>14</v>
      </c>
      <c r="D22" s="1">
        <f>D17*F4</f>
        <v>-232630563474.18866</v>
      </c>
    </row>
    <row r="23" spans="1:4" ht="13.5">
      <c r="A23" t="s">
        <v>39</v>
      </c>
      <c r="C23" t="s">
        <v>15</v>
      </c>
      <c r="D23" s="1">
        <f>D14*D18-D15*D19</f>
        <v>17438379084743.637</v>
      </c>
    </row>
    <row r="24" spans="1:4" ht="13.5">
      <c r="A24" t="s">
        <v>28</v>
      </c>
      <c r="C24" t="s">
        <v>16</v>
      </c>
      <c r="D24" s="1">
        <f>D18*D15+D14*D19</f>
        <v>-6621067246908.689</v>
      </c>
    </row>
    <row r="25" spans="1:4" ht="13.5">
      <c r="A25" t="s">
        <v>18</v>
      </c>
      <c r="D25" s="1">
        <f>+SQRT(D21*D21+D22*D22)</f>
        <v>238700847202.9168</v>
      </c>
    </row>
    <row r="26" spans="1:4" ht="13.5">
      <c r="A26" t="s">
        <v>19</v>
      </c>
      <c r="D26" s="1">
        <f>+SQRT(D23*D23+D24*D24)</f>
        <v>18653031833761.27</v>
      </c>
    </row>
    <row r="27" spans="1:4" ht="13.5">
      <c r="A27" t="s">
        <v>20</v>
      </c>
      <c r="C27" t="s">
        <v>17</v>
      </c>
      <c r="D27" s="1">
        <f>20*LOG(D25/D26)</f>
        <v>-37.85790941979548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C4" sqref="C4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45</v>
      </c>
      <c r="B1" t="s">
        <v>1</v>
      </c>
      <c r="C1" s="1">
        <f>results!F1</f>
        <v>3.45E-07</v>
      </c>
      <c r="D1" t="s">
        <v>4</v>
      </c>
      <c r="E1" t="s">
        <v>6</v>
      </c>
      <c r="F1" s="1">
        <f>results!I1</f>
        <v>10000</v>
      </c>
      <c r="G1" t="s">
        <v>5</v>
      </c>
    </row>
    <row r="2" spans="1:7" ht="13.5">
      <c r="A2" s="2" t="s">
        <v>42</v>
      </c>
      <c r="B2" t="s">
        <v>2</v>
      </c>
      <c r="C2" s="1">
        <f>results!F2</f>
        <v>7.2E-09</v>
      </c>
      <c r="D2" t="s">
        <v>4</v>
      </c>
      <c r="E2" t="s">
        <v>7</v>
      </c>
      <c r="F2" s="1">
        <f>results!I2</f>
        <v>910</v>
      </c>
      <c r="G2" t="s">
        <v>5</v>
      </c>
    </row>
    <row r="3" spans="1:7" ht="13.5">
      <c r="A3" s="2" t="s">
        <v>46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11000</v>
      </c>
      <c r="G3" t="s">
        <v>5</v>
      </c>
    </row>
    <row r="4" spans="1:7" ht="13.5">
      <c r="A4" s="2" t="s">
        <v>47</v>
      </c>
      <c r="E4" t="s">
        <v>9</v>
      </c>
      <c r="F4" s="1">
        <f>results!I4</f>
        <v>100000</v>
      </c>
      <c r="G4" t="s">
        <v>5</v>
      </c>
    </row>
    <row r="5" spans="1:5" ht="13.5">
      <c r="A5" s="2" t="s">
        <v>25</v>
      </c>
      <c r="E5" s="2"/>
    </row>
    <row r="6" spans="2:4" ht="13.5">
      <c r="B6" t="s">
        <v>10</v>
      </c>
      <c r="C6">
        <v>10000</v>
      </c>
      <c r="D6" t="s">
        <v>11</v>
      </c>
    </row>
    <row r="7" spans="2:3" ht="13.5">
      <c r="B7" t="s">
        <v>12</v>
      </c>
      <c r="C7">
        <f>2*3.14159*C6</f>
        <v>62831.799999999996</v>
      </c>
    </row>
    <row r="9" spans="1:4" ht="13.5">
      <c r="A9" t="s">
        <v>48</v>
      </c>
      <c r="C9" t="s">
        <v>29</v>
      </c>
      <c r="D9" s="1">
        <f>F3+F4-C7*C7*C1*C2*F2*F3*F4</f>
        <v>-9705228.7890068</v>
      </c>
    </row>
    <row r="10" spans="1:4" ht="13.5">
      <c r="A10" t="s">
        <v>49</v>
      </c>
      <c r="C10" t="s">
        <v>30</v>
      </c>
      <c r="D10" s="1">
        <f>C7*(C2*F3*F4+(F3+F4)*C1*F2)</f>
        <v>2687218.6967099993</v>
      </c>
    </row>
    <row r="11" spans="1:4" ht="13.5">
      <c r="A11" t="s">
        <v>50</v>
      </c>
      <c r="C11" t="s">
        <v>31</v>
      </c>
      <c r="D11" s="1">
        <f>1-C7*C7*C1*C2*F2*F4-C7*C7*C1*C2*F3*F4</f>
        <v>-11678.449038668428</v>
      </c>
    </row>
    <row r="12" spans="1:4" ht="13.5">
      <c r="A12" t="s">
        <v>51</v>
      </c>
      <c r="C12" t="s">
        <v>0</v>
      </c>
      <c r="D12" s="1">
        <f>C7*(C1*F2+C2*F4+C1*F3+C1*F4)</f>
        <v>2471.1087206099996</v>
      </c>
    </row>
    <row r="13" spans="1:4" ht="13.5">
      <c r="A13" t="s">
        <v>52</v>
      </c>
      <c r="C13" t="s">
        <v>32</v>
      </c>
      <c r="D13" s="1">
        <f>C7*C2*F4</f>
        <v>45.238896</v>
      </c>
    </row>
    <row r="14" spans="1:4" ht="13.5">
      <c r="A14" t="s">
        <v>53</v>
      </c>
      <c r="C14" t="s">
        <v>33</v>
      </c>
      <c r="D14" s="1">
        <f>D11-C7*C3*D12*F1-C7*C3*D10</f>
        <v>-3798945.1780518577</v>
      </c>
    </row>
    <row r="15" spans="1:4" ht="13.5">
      <c r="A15" t="s">
        <v>54</v>
      </c>
      <c r="C15" t="s">
        <v>34</v>
      </c>
      <c r="D15" s="1">
        <f>D12+C7*C3*F1*D11+C7*C3*D9</f>
        <v>-17482197.7133464</v>
      </c>
    </row>
    <row r="16" spans="1:4" ht="13.5">
      <c r="A16" t="s">
        <v>55</v>
      </c>
      <c r="C16" t="s">
        <v>35</v>
      </c>
      <c r="D16" s="1">
        <f>-C7*C3*D10</f>
        <v>-371454.1329574753</v>
      </c>
    </row>
    <row r="17" spans="1:4" ht="13.5">
      <c r="A17" t="s">
        <v>56</v>
      </c>
      <c r="C17" t="s">
        <v>36</v>
      </c>
      <c r="D17" s="1">
        <f>C7*C3*D9</f>
        <v>-1341553.3872952582</v>
      </c>
    </row>
    <row r="18" spans="1:4" ht="13.5">
      <c r="A18" t="s">
        <v>40</v>
      </c>
      <c r="C18" t="s">
        <v>37</v>
      </c>
      <c r="D18" s="1">
        <f>F3+F4</f>
        <v>111000</v>
      </c>
    </row>
    <row r="19" spans="1:4" ht="13.5">
      <c r="A19" t="s">
        <v>41</v>
      </c>
      <c r="C19" t="s">
        <v>38</v>
      </c>
      <c r="D19" s="1">
        <f>D13*F3</f>
        <v>497627.85599999997</v>
      </c>
    </row>
    <row r="21" spans="1:4" ht="13.5">
      <c r="A21" t="s">
        <v>26</v>
      </c>
      <c r="C21" t="s">
        <v>13</v>
      </c>
      <c r="D21" s="1">
        <f>D16*F4</f>
        <v>-37145413295.74753</v>
      </c>
    </row>
    <row r="22" spans="1:4" ht="13.5">
      <c r="A22" t="s">
        <v>27</v>
      </c>
      <c r="C22" t="s">
        <v>14</v>
      </c>
      <c r="D22" s="1">
        <f>D17*F4</f>
        <v>-134155338729.52582</v>
      </c>
    </row>
    <row r="23" spans="1:4" ht="13.5">
      <c r="A23" t="s">
        <v>39</v>
      </c>
      <c r="C23" t="s">
        <v>15</v>
      </c>
      <c r="D23" s="1">
        <f>D14*D18-D15*D19</f>
        <v>8277945651496.915</v>
      </c>
    </row>
    <row r="24" spans="1:4" ht="13.5">
      <c r="A24" t="s">
        <v>28</v>
      </c>
      <c r="C24" t="s">
        <v>16</v>
      </c>
      <c r="D24" s="1">
        <f>D18*D15+D14*D19</f>
        <v>-3830984890196.9346</v>
      </c>
    </row>
    <row r="25" spans="1:4" ht="13.5">
      <c r="A25" t="s">
        <v>18</v>
      </c>
      <c r="D25" s="1">
        <f>+SQRT(D21*D21+D22*D22)</f>
        <v>139202861459.61838</v>
      </c>
    </row>
    <row r="26" spans="1:4" ht="13.5">
      <c r="A26" t="s">
        <v>19</v>
      </c>
      <c r="D26" s="1">
        <f>+SQRT(D23*D23+D24*D24)</f>
        <v>9121448867260.83</v>
      </c>
    </row>
    <row r="27" spans="1:4" ht="13.5">
      <c r="A27" t="s">
        <v>20</v>
      </c>
      <c r="C27" t="s">
        <v>17</v>
      </c>
      <c r="D27" s="1">
        <f>20*LOG(D25/D26)</f>
        <v>-36.32831330358624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C4" sqref="C4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45</v>
      </c>
      <c r="B1" t="s">
        <v>1</v>
      </c>
      <c r="C1" s="1">
        <f>results!F1</f>
        <v>3.45E-07</v>
      </c>
      <c r="D1" t="s">
        <v>4</v>
      </c>
      <c r="E1" t="s">
        <v>6</v>
      </c>
      <c r="F1" s="1">
        <f>results!I1</f>
        <v>10000</v>
      </c>
      <c r="G1" t="s">
        <v>5</v>
      </c>
    </row>
    <row r="2" spans="1:7" ht="13.5">
      <c r="A2" s="2" t="s">
        <v>42</v>
      </c>
      <c r="B2" t="s">
        <v>2</v>
      </c>
      <c r="C2" s="1">
        <f>results!F2</f>
        <v>7.2E-09</v>
      </c>
      <c r="D2" t="s">
        <v>4</v>
      </c>
      <c r="E2" t="s">
        <v>7</v>
      </c>
      <c r="F2" s="1">
        <f>results!I2</f>
        <v>910</v>
      </c>
      <c r="G2" t="s">
        <v>5</v>
      </c>
    </row>
    <row r="3" spans="1:7" ht="13.5">
      <c r="A3" s="2" t="s">
        <v>46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11000</v>
      </c>
      <c r="G3" t="s">
        <v>5</v>
      </c>
    </row>
    <row r="4" spans="1:7" ht="13.5">
      <c r="A4" s="2" t="s">
        <v>47</v>
      </c>
      <c r="E4" t="s">
        <v>9</v>
      </c>
      <c r="F4" s="1">
        <f>results!I4</f>
        <v>100000</v>
      </c>
      <c r="G4" t="s">
        <v>5</v>
      </c>
    </row>
    <row r="5" spans="1:5" ht="13.5">
      <c r="A5" s="2" t="s">
        <v>25</v>
      </c>
      <c r="E5" s="2"/>
    </row>
    <row r="6" spans="2:4" ht="13.5">
      <c r="B6" t="s">
        <v>10</v>
      </c>
      <c r="C6">
        <v>8000</v>
      </c>
      <c r="D6" t="s">
        <v>11</v>
      </c>
    </row>
    <row r="7" spans="2:3" ht="13.5">
      <c r="B7" t="s">
        <v>12</v>
      </c>
      <c r="C7">
        <f>2*3.14159*C6</f>
        <v>50265.439999999995</v>
      </c>
    </row>
    <row r="9" spans="1:4" ht="13.5">
      <c r="A9" t="s">
        <v>48</v>
      </c>
      <c r="C9" t="s">
        <v>29</v>
      </c>
      <c r="D9" s="1">
        <f>F3+F4-C7*C7*C1*C2*F2*F3*F4</f>
        <v>-6171386.424964352</v>
      </c>
    </row>
    <row r="10" spans="1:4" ht="13.5">
      <c r="A10" t="s">
        <v>49</v>
      </c>
      <c r="C10" t="s">
        <v>30</v>
      </c>
      <c r="D10" s="1">
        <f>C7*(C2*F3*F4+(F3+F4)*C1*F2)</f>
        <v>2149774.9573679995</v>
      </c>
    </row>
    <row r="11" spans="1:4" ht="13.5">
      <c r="A11" t="s">
        <v>50</v>
      </c>
      <c r="C11" t="s">
        <v>31</v>
      </c>
      <c r="D11" s="1">
        <f>1-C7*C7*C1*C2*F2*F4-C7*C7*C1*C2*F3*F4</f>
        <v>-7473.847384747794</v>
      </c>
    </row>
    <row r="12" spans="1:4" ht="13.5">
      <c r="A12" t="s">
        <v>51</v>
      </c>
      <c r="C12" t="s">
        <v>0</v>
      </c>
      <c r="D12" s="1">
        <f>C7*(C1*F2+C2*F4+C1*F3+C1*F4)</f>
        <v>1976.8869764879996</v>
      </c>
    </row>
    <row r="13" spans="1:4" ht="13.5">
      <c r="A13" t="s">
        <v>52</v>
      </c>
      <c r="C13" t="s">
        <v>32</v>
      </c>
      <c r="D13" s="1">
        <f>C7*C2*F4</f>
        <v>36.191116799999996</v>
      </c>
    </row>
    <row r="14" spans="1:4" ht="13.5">
      <c r="A14" t="s">
        <v>53</v>
      </c>
      <c r="C14" t="s">
        <v>33</v>
      </c>
      <c r="D14" s="1">
        <f>D11-C7*C3*D12*F1-C7*C3*D10</f>
        <v>-2431324.5539531885</v>
      </c>
    </row>
    <row r="15" spans="1:4" ht="13.5">
      <c r="A15" t="s">
        <v>54</v>
      </c>
      <c r="C15" t="s">
        <v>34</v>
      </c>
      <c r="D15" s="1">
        <f>D12+C7*C3*F1*D11+C7*C3*D9</f>
        <v>-8945356.51227574</v>
      </c>
    </row>
    <row r="16" spans="1:4" ht="13.5">
      <c r="A16" t="s">
        <v>55</v>
      </c>
      <c r="C16" t="s">
        <v>35</v>
      </c>
      <c r="D16" s="1">
        <f>-C7*C3*D10</f>
        <v>-237730.6450927842</v>
      </c>
    </row>
    <row r="17" spans="1:4" ht="13.5">
      <c r="A17" t="s">
        <v>56</v>
      </c>
      <c r="C17" t="s">
        <v>36</v>
      </c>
      <c r="D17" s="1">
        <f>C7*C3*D9</f>
        <v>-682456.3989338923</v>
      </c>
    </row>
    <row r="18" spans="1:4" ht="13.5">
      <c r="A18" t="s">
        <v>40</v>
      </c>
      <c r="C18" t="s">
        <v>37</v>
      </c>
      <c r="D18" s="1">
        <f>F3+F4</f>
        <v>111000</v>
      </c>
    </row>
    <row r="19" spans="1:4" ht="13.5">
      <c r="A19" t="s">
        <v>41</v>
      </c>
      <c r="C19" t="s">
        <v>38</v>
      </c>
      <c r="D19" s="1">
        <f>D13*F3</f>
        <v>398102.28479999996</v>
      </c>
    </row>
    <row r="21" spans="1:4" ht="13.5">
      <c r="A21" t="s">
        <v>26</v>
      </c>
      <c r="C21" t="s">
        <v>13</v>
      </c>
      <c r="D21" s="1">
        <f>D16*F4</f>
        <v>-23773064509.27842</v>
      </c>
    </row>
    <row r="22" spans="1:4" ht="13.5">
      <c r="A22" t="s">
        <v>27</v>
      </c>
      <c r="C22" t="s">
        <v>14</v>
      </c>
      <c r="D22" s="1">
        <f>D17*F4</f>
        <v>-68245639893.38923</v>
      </c>
    </row>
    <row r="23" spans="1:4" ht="13.5">
      <c r="A23" t="s">
        <v>39</v>
      </c>
      <c r="C23" t="s">
        <v>15</v>
      </c>
      <c r="D23" s="1">
        <f>D14*D18-D15*D19</f>
        <v>3291289840398.7275</v>
      </c>
    </row>
    <row r="24" spans="1:4" ht="13.5">
      <c r="A24" t="s">
        <v>28</v>
      </c>
      <c r="C24" t="s">
        <v>16</v>
      </c>
      <c r="D24" s="1">
        <f>D18*D15+D14*D19</f>
        <v>-1960850432881.7124</v>
      </c>
    </row>
    <row r="25" spans="1:4" ht="13.5">
      <c r="A25" t="s">
        <v>18</v>
      </c>
      <c r="D25" s="1">
        <f>+SQRT(D21*D21+D22*D22)</f>
        <v>72267738034.4817</v>
      </c>
    </row>
    <row r="26" spans="1:4" ht="13.5">
      <c r="A26" t="s">
        <v>19</v>
      </c>
      <c r="D26" s="1">
        <f>+SQRT(D23*D23+D24*D24)</f>
        <v>3831125583121.008</v>
      </c>
    </row>
    <row r="27" spans="1:4" ht="13.5">
      <c r="A27" t="s">
        <v>20</v>
      </c>
      <c r="C27" t="s">
        <v>17</v>
      </c>
      <c r="D27" s="1">
        <f>20*LOG(D25/D26)</f>
        <v>-34.4876385330915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C4" sqref="C4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45</v>
      </c>
      <c r="B1" t="s">
        <v>1</v>
      </c>
      <c r="C1" s="1">
        <f>results!F1</f>
        <v>3.45E-07</v>
      </c>
      <c r="D1" t="s">
        <v>4</v>
      </c>
      <c r="E1" t="s">
        <v>6</v>
      </c>
      <c r="F1" s="1">
        <f>results!I1</f>
        <v>10000</v>
      </c>
      <c r="G1" t="s">
        <v>5</v>
      </c>
    </row>
    <row r="2" spans="1:7" ht="13.5">
      <c r="A2" s="2" t="s">
        <v>42</v>
      </c>
      <c r="B2" t="s">
        <v>2</v>
      </c>
      <c r="C2" s="1">
        <f>results!F2</f>
        <v>7.2E-09</v>
      </c>
      <c r="D2" t="s">
        <v>4</v>
      </c>
      <c r="E2" t="s">
        <v>7</v>
      </c>
      <c r="F2" s="1">
        <f>results!I2</f>
        <v>910</v>
      </c>
      <c r="G2" t="s">
        <v>5</v>
      </c>
    </row>
    <row r="3" spans="1:7" ht="13.5">
      <c r="A3" s="2" t="s">
        <v>46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11000</v>
      </c>
      <c r="G3" t="s">
        <v>5</v>
      </c>
    </row>
    <row r="4" spans="1:7" ht="13.5">
      <c r="A4" s="2" t="s">
        <v>47</v>
      </c>
      <c r="E4" t="s">
        <v>9</v>
      </c>
      <c r="F4" s="1">
        <f>results!I4</f>
        <v>100000</v>
      </c>
      <c r="G4" t="s">
        <v>5</v>
      </c>
    </row>
    <row r="5" spans="1:5" ht="13.5">
      <c r="A5" s="2" t="s">
        <v>25</v>
      </c>
      <c r="E5" s="2"/>
    </row>
    <row r="6" spans="2:4" ht="13.5">
      <c r="B6" t="s">
        <v>10</v>
      </c>
      <c r="C6">
        <v>4000</v>
      </c>
      <c r="D6" t="s">
        <v>11</v>
      </c>
    </row>
    <row r="7" spans="2:3" ht="13.5">
      <c r="B7" t="s">
        <v>12</v>
      </c>
      <c r="C7">
        <f>2*3.14159*C6</f>
        <v>25132.719999999998</v>
      </c>
    </row>
    <row r="9" spans="1:4" ht="13.5">
      <c r="A9" t="s">
        <v>48</v>
      </c>
      <c r="C9" t="s">
        <v>29</v>
      </c>
      <c r="D9" s="1">
        <f>F3+F4-C7*C7*C1*C2*F2*F3*F4</f>
        <v>-1459596.606241088</v>
      </c>
    </row>
    <row r="10" spans="1:4" ht="13.5">
      <c r="A10" t="s">
        <v>49</v>
      </c>
      <c r="C10" t="s">
        <v>30</v>
      </c>
      <c r="D10" s="1">
        <f>C7*(C2*F3*F4+(F3+F4)*C1*F2)</f>
        <v>1074887.4786839997</v>
      </c>
    </row>
    <row r="11" spans="1:4" ht="13.5">
      <c r="A11" t="s">
        <v>50</v>
      </c>
      <c r="C11" t="s">
        <v>31</v>
      </c>
      <c r="D11" s="1">
        <f>1-C7*C7*C1*C2*F2*F4-C7*C7*C1*C2*F3*F4</f>
        <v>-1867.7118461869486</v>
      </c>
    </row>
    <row r="12" spans="1:4" ht="13.5">
      <c r="A12" t="s">
        <v>51</v>
      </c>
      <c r="C12" t="s">
        <v>0</v>
      </c>
      <c r="D12" s="1">
        <f>C7*(C1*F2+C2*F4+C1*F3+C1*F4)</f>
        <v>988.4434882439998</v>
      </c>
    </row>
    <row r="13" spans="1:4" ht="13.5">
      <c r="A13" t="s">
        <v>52</v>
      </c>
      <c r="C13" t="s">
        <v>32</v>
      </c>
      <c r="D13" s="1">
        <f>C7*C2*F4</f>
        <v>18.095558399999998</v>
      </c>
    </row>
    <row r="14" spans="1:4" ht="13.5">
      <c r="A14" t="s">
        <v>53</v>
      </c>
      <c r="C14" t="s">
        <v>33</v>
      </c>
      <c r="D14" s="1">
        <f>D11-C7*C3*D12*F1-C7*C3*D10</f>
        <v>-607830.3884882971</v>
      </c>
    </row>
    <row r="15" spans="1:4" ht="13.5">
      <c r="A15" t="s">
        <v>54</v>
      </c>
      <c r="C15" t="s">
        <v>34</v>
      </c>
      <c r="D15" s="1">
        <f>D12+C7*C3*F1*D11+C7*C3*D9</f>
        <v>-1112410.4838702846</v>
      </c>
    </row>
    <row r="16" spans="1:4" ht="13.5">
      <c r="A16" t="s">
        <v>55</v>
      </c>
      <c r="C16" t="s">
        <v>35</v>
      </c>
      <c r="D16" s="1">
        <f>-C7*C3*D10</f>
        <v>-59432.66127319605</v>
      </c>
    </row>
    <row r="17" spans="1:4" ht="13.5">
      <c r="A17" t="s">
        <v>56</v>
      </c>
      <c r="C17" t="s">
        <v>36</v>
      </c>
      <c r="D17" s="1">
        <f>C7*C3*D9</f>
        <v>-80703.99219873652</v>
      </c>
    </row>
    <row r="18" spans="1:4" ht="13.5">
      <c r="A18" t="s">
        <v>40</v>
      </c>
      <c r="C18" t="s">
        <v>37</v>
      </c>
      <c r="D18" s="1">
        <f>F3+F4</f>
        <v>111000</v>
      </c>
    </row>
    <row r="19" spans="1:4" ht="13.5">
      <c r="A19" t="s">
        <v>41</v>
      </c>
      <c r="C19" t="s">
        <v>38</v>
      </c>
      <c r="D19" s="1">
        <f>D13*F3</f>
        <v>199051.14239999998</v>
      </c>
    </row>
    <row r="21" spans="1:4" ht="13.5">
      <c r="A21" t="s">
        <v>26</v>
      </c>
      <c r="C21" t="s">
        <v>13</v>
      </c>
      <c r="D21" s="1">
        <f>D16*F4</f>
        <v>-5943266127.319605</v>
      </c>
    </row>
    <row r="22" spans="1:4" ht="13.5">
      <c r="A22" t="s">
        <v>27</v>
      </c>
      <c r="C22" t="s">
        <v>14</v>
      </c>
      <c r="D22" s="1">
        <f>D17*F4</f>
        <v>-8070399219.873652</v>
      </c>
    </row>
    <row r="23" spans="1:4" ht="13.5">
      <c r="A23" t="s">
        <v>39</v>
      </c>
      <c r="C23" t="s">
        <v>15</v>
      </c>
      <c r="D23" s="1">
        <f>D14*D18-D15*D19</f>
        <v>153957404509.91592</v>
      </c>
    </row>
    <row r="24" spans="1:4" ht="13.5">
      <c r="A24" t="s">
        <v>28</v>
      </c>
      <c r="C24" t="s">
        <v>16</v>
      </c>
      <c r="D24" s="1">
        <f>D18*D15+D14*D19</f>
        <v>-244466896923.63293</v>
      </c>
    </row>
    <row r="25" spans="1:4" ht="13.5">
      <c r="A25" t="s">
        <v>18</v>
      </c>
      <c r="D25" s="1">
        <f>+SQRT(D21*D21+D22*D22)</f>
        <v>10022662112.846159</v>
      </c>
    </row>
    <row r="26" spans="1:4" ht="13.5">
      <c r="A26" t="s">
        <v>19</v>
      </c>
      <c r="D26" s="1">
        <f>+SQRT(D23*D23+D24*D24)</f>
        <v>288906465997.0421</v>
      </c>
    </row>
    <row r="27" spans="1:4" ht="13.5">
      <c r="A27" t="s">
        <v>20</v>
      </c>
      <c r="C27" t="s">
        <v>17</v>
      </c>
      <c r="D27" s="1">
        <f>20*LOG(D25/D26)</f>
        <v>-29.195483446762903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C4" sqref="C4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45</v>
      </c>
      <c r="B1" t="s">
        <v>1</v>
      </c>
      <c r="C1" s="1">
        <f>results!F1</f>
        <v>3.45E-07</v>
      </c>
      <c r="D1" t="s">
        <v>4</v>
      </c>
      <c r="E1" t="s">
        <v>6</v>
      </c>
      <c r="F1" s="1">
        <f>results!I1</f>
        <v>10000</v>
      </c>
      <c r="G1" t="s">
        <v>5</v>
      </c>
    </row>
    <row r="2" spans="1:7" ht="13.5">
      <c r="A2" s="2" t="s">
        <v>42</v>
      </c>
      <c r="B2" t="s">
        <v>2</v>
      </c>
      <c r="C2" s="1">
        <f>results!F2</f>
        <v>7.2E-09</v>
      </c>
      <c r="D2" t="s">
        <v>4</v>
      </c>
      <c r="E2" t="s">
        <v>7</v>
      </c>
      <c r="F2" s="1">
        <f>results!I2</f>
        <v>910</v>
      </c>
      <c r="G2" t="s">
        <v>5</v>
      </c>
    </row>
    <row r="3" spans="1:7" ht="13.5">
      <c r="A3" s="2" t="s">
        <v>46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11000</v>
      </c>
      <c r="G3" t="s">
        <v>5</v>
      </c>
    </row>
    <row r="4" spans="1:7" ht="13.5">
      <c r="A4" s="2" t="s">
        <v>47</v>
      </c>
      <c r="E4" t="s">
        <v>9</v>
      </c>
      <c r="F4" s="1">
        <f>results!I4</f>
        <v>100000</v>
      </c>
      <c r="G4" t="s">
        <v>5</v>
      </c>
    </row>
    <row r="5" spans="1:5" ht="13.5">
      <c r="A5" s="2" t="s">
        <v>25</v>
      </c>
      <c r="E5" s="2"/>
    </row>
    <row r="6" spans="2:4" ht="13.5">
      <c r="B6" t="s">
        <v>10</v>
      </c>
      <c r="C6">
        <v>2000</v>
      </c>
      <c r="D6" t="s">
        <v>11</v>
      </c>
    </row>
    <row r="7" spans="2:3" ht="13.5">
      <c r="B7" t="s">
        <v>12</v>
      </c>
      <c r="C7">
        <f>2*3.14159*C6</f>
        <v>12566.359999999999</v>
      </c>
    </row>
    <row r="9" spans="1:4" ht="13.5">
      <c r="A9" t="s">
        <v>48</v>
      </c>
      <c r="C9" t="s">
        <v>29</v>
      </c>
      <c r="D9" s="1">
        <f>F3+F4-C7*C7*C1*C2*F2*F3*F4</f>
        <v>-281649.151560272</v>
      </c>
    </row>
    <row r="10" spans="1:4" ht="13.5">
      <c r="A10" t="s">
        <v>49</v>
      </c>
      <c r="C10" t="s">
        <v>30</v>
      </c>
      <c r="D10" s="1">
        <f>C7*(C2*F3*F4+(F3+F4)*C1*F2)</f>
        <v>537443.7393419999</v>
      </c>
    </row>
    <row r="11" spans="1:4" ht="13.5">
      <c r="A11" t="s">
        <v>50</v>
      </c>
      <c r="C11" t="s">
        <v>31</v>
      </c>
      <c r="D11" s="1">
        <f>1-C7*C7*C1*C2*F2*F4-C7*C7*C1*C2*F3*F4</f>
        <v>-466.17796154673715</v>
      </c>
    </row>
    <row r="12" spans="1:4" ht="13.5">
      <c r="A12" t="s">
        <v>51</v>
      </c>
      <c r="C12" t="s">
        <v>0</v>
      </c>
      <c r="D12" s="1">
        <f>C7*(C1*F2+C2*F4+C1*F3+C1*F4)</f>
        <v>494.2217441219999</v>
      </c>
    </row>
    <row r="13" spans="1:4" ht="13.5">
      <c r="A13" t="s">
        <v>52</v>
      </c>
      <c r="C13" t="s">
        <v>32</v>
      </c>
      <c r="D13" s="1">
        <f>C7*C2*F4</f>
        <v>9.047779199999999</v>
      </c>
    </row>
    <row r="14" spans="1:4" ht="13.5">
      <c r="A14" t="s">
        <v>53</v>
      </c>
      <c r="C14" t="s">
        <v>33</v>
      </c>
      <c r="D14" s="1">
        <f>D11-C7*C3*D12*F1-C7*C3*D10</f>
        <v>-151956.84712207428</v>
      </c>
    </row>
    <row r="15" spans="1:4" ht="13.5">
      <c r="A15" t="s">
        <v>54</v>
      </c>
      <c r="C15" t="s">
        <v>34</v>
      </c>
      <c r="D15" s="1">
        <f>D12+C7*C3*F1*D11+C7*C3*D9</f>
        <v>-136171.77040169408</v>
      </c>
    </row>
    <row r="16" spans="1:4" ht="13.5">
      <c r="A16" t="s">
        <v>55</v>
      </c>
      <c r="C16" t="s">
        <v>35</v>
      </c>
      <c r="D16" s="1">
        <f>-C7*C3*D10</f>
        <v>-14858.165318299012</v>
      </c>
    </row>
    <row r="17" spans="1:4" ht="13.5">
      <c r="A17" t="s">
        <v>56</v>
      </c>
      <c r="C17" t="s">
        <v>36</v>
      </c>
      <c r="D17" s="1">
        <f>C7*C3*D9</f>
        <v>-7786.470190842066</v>
      </c>
    </row>
    <row r="18" spans="1:4" ht="13.5">
      <c r="A18" t="s">
        <v>40</v>
      </c>
      <c r="C18" t="s">
        <v>37</v>
      </c>
      <c r="D18" s="1">
        <f>F3+F4</f>
        <v>111000</v>
      </c>
    </row>
    <row r="19" spans="1:4" ht="13.5">
      <c r="A19" t="s">
        <v>41</v>
      </c>
      <c r="C19" t="s">
        <v>38</v>
      </c>
      <c r="D19" s="1">
        <f>D13*F3</f>
        <v>99525.57119999999</v>
      </c>
    </row>
    <row r="21" spans="1:4" ht="13.5">
      <c r="A21" t="s">
        <v>26</v>
      </c>
      <c r="C21" t="s">
        <v>13</v>
      </c>
      <c r="D21" s="1">
        <f>D16*F4</f>
        <v>-1485816531.8299012</v>
      </c>
    </row>
    <row r="22" spans="1:4" ht="13.5">
      <c r="A22" t="s">
        <v>27</v>
      </c>
      <c r="C22" t="s">
        <v>14</v>
      </c>
      <c r="D22" s="1">
        <f>D17*F4</f>
        <v>-778647019.0842066</v>
      </c>
    </row>
    <row r="23" spans="1:4" ht="13.5">
      <c r="A23" t="s">
        <v>39</v>
      </c>
      <c r="C23" t="s">
        <v>15</v>
      </c>
      <c r="D23" s="1">
        <f>D14*D18-D15*D19</f>
        <v>-3314636800.0063896</v>
      </c>
    </row>
    <row r="24" spans="1:4" ht="13.5">
      <c r="A24" t="s">
        <v>28</v>
      </c>
      <c r="C24" t="s">
        <v>16</v>
      </c>
      <c r="D24" s="1">
        <f>D18*D15+D14*D19</f>
        <v>-30238658522.16356</v>
      </c>
    </row>
    <row r="25" spans="1:4" ht="13.5">
      <c r="A25" t="s">
        <v>18</v>
      </c>
      <c r="D25" s="1">
        <f>+SQRT(D21*D21+D22*D22)</f>
        <v>1677480833.4487033</v>
      </c>
    </row>
    <row r="26" spans="1:4" ht="13.5">
      <c r="A26" t="s">
        <v>19</v>
      </c>
      <c r="D26" s="1">
        <f>+SQRT(D23*D23+D24*D24)</f>
        <v>30419784455.77765</v>
      </c>
    </row>
    <row r="27" spans="1:4" ht="13.5">
      <c r="A27" t="s">
        <v>20</v>
      </c>
      <c r="C27" t="s">
        <v>17</v>
      </c>
      <c r="D27" s="1">
        <f>20*LOG(D25/D26)</f>
        <v>-25.169971315107315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tsuyoshi</dc:creator>
  <cp:keywords/>
  <dc:description/>
  <cp:lastModifiedBy>tsuyoshi</cp:lastModifiedBy>
  <dcterms:created xsi:type="dcterms:W3CDTF">2003-06-28T04:58:34Z</dcterms:created>
  <dcterms:modified xsi:type="dcterms:W3CDTF">2009-09-22T22:35:00Z</dcterms:modified>
  <cp:category/>
  <cp:version/>
  <cp:contentType/>
  <cp:contentStatus/>
</cp:coreProperties>
</file>